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/Users/stonebruno/Library/CloudStorage/GoogleDrive-stonebrunocb@gmail.com/Meu Drive/Arq. de Trabalho/02 - Orçamento/Orçamento/LOA/LOA 2026/Emendas Bancada/04 - Ata Bloqueio/"/>
    </mc:Choice>
  </mc:AlternateContent>
  <xr:revisionPtr revIDLastSave="0" documentId="13_ncr:1_{E33AE1D6-F20C-8248-99DA-E0F3C12FA2D2}" xr6:coauthVersionLast="47" xr6:coauthVersionMax="47" xr10:uidLastSave="{00000000-0000-0000-0000-000000000000}"/>
  <bookViews>
    <workbookView xWindow="43740" yWindow="760" windowWidth="27540" windowHeight="19220" activeTab="1" xr2:uid="{F96F320E-8551-480E-8B19-6A320EC0B380}"/>
  </bookViews>
  <sheets>
    <sheet name="Instruções" sheetId="2" r:id="rId1"/>
    <sheet name="RR" sheetId="3" r:id="rId2"/>
  </sheets>
  <definedNames>
    <definedName name="_xlnm._FilterDatabase" localSheetId="1" hidden="1">RR!$A$4:$AA$15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" i="3" l="1"/>
  <c r="V15" i="3"/>
  <c r="S15" i="3"/>
  <c r="B15" i="3"/>
  <c r="A15" i="3"/>
  <c r="Z14" i="3"/>
  <c r="S14" i="3"/>
  <c r="V14" i="3" s="1"/>
  <c r="B14" i="3"/>
  <c r="A14" i="3"/>
  <c r="Z13" i="3"/>
  <c r="V13" i="3"/>
  <c r="S13" i="3"/>
  <c r="B13" i="3"/>
  <c r="A13" i="3"/>
  <c r="Z12" i="3"/>
  <c r="S12" i="3"/>
  <c r="V12" i="3" s="1"/>
  <c r="B12" i="3"/>
  <c r="A12" i="3"/>
  <c r="Z11" i="3"/>
  <c r="V11" i="3"/>
  <c r="S11" i="3"/>
  <c r="B11" i="3"/>
  <c r="A11" i="3"/>
  <c r="Z10" i="3"/>
  <c r="S10" i="3"/>
  <c r="V10" i="3" s="1"/>
  <c r="B10" i="3"/>
  <c r="A10" i="3"/>
  <c r="Z9" i="3"/>
  <c r="V9" i="3"/>
  <c r="S9" i="3"/>
  <c r="B9" i="3"/>
  <c r="A9" i="3"/>
  <c r="Z8" i="3"/>
  <c r="S8" i="3"/>
  <c r="V8" i="3" s="1"/>
  <c r="B8" i="3"/>
  <c r="A8" i="3"/>
  <c r="Z7" i="3"/>
  <c r="S7" i="3"/>
  <c r="V7" i="3" s="1"/>
  <c r="B7" i="3"/>
  <c r="A7" i="3"/>
  <c r="Z6" i="3"/>
  <c r="S6" i="3"/>
  <c r="V6" i="3" s="1"/>
  <c r="B6" i="3"/>
  <c r="A6" i="3"/>
  <c r="Z5" i="3"/>
  <c r="S5" i="3"/>
  <c r="S4" i="3" s="1"/>
  <c r="B5" i="3"/>
  <c r="A5" i="3"/>
  <c r="X4" i="3"/>
  <c r="Y13" i="3" s="1"/>
  <c r="AA13" i="3" s="1"/>
  <c r="W4" i="3"/>
  <c r="V1" i="3" s="1"/>
  <c r="U4" i="3"/>
  <c r="T4" i="3"/>
  <c r="R4" i="3"/>
  <c r="Q4" i="3"/>
  <c r="P4" i="3"/>
  <c r="O4" i="3"/>
  <c r="N4" i="3"/>
  <c r="X2" i="3" a="1"/>
  <c r="X2" i="3" s="1"/>
  <c r="Y14" i="3" l="1"/>
  <c r="AA14" i="3" s="1"/>
  <c r="S1" i="3"/>
  <c r="V5" i="3"/>
  <c r="V4" i="3" s="1"/>
  <c r="W1" i="3" s="1"/>
  <c r="Y10" i="3"/>
  <c r="AA10" i="3" s="1"/>
  <c r="Y11" i="3"/>
  <c r="AA11" i="3" s="1"/>
  <c r="Y9" i="3"/>
  <c r="AA9" i="3" s="1"/>
  <c r="Y7" i="3"/>
  <c r="AA7" i="3" s="1"/>
  <c r="Y8" i="3"/>
  <c r="AA8" i="3" s="1"/>
  <c r="Y15" i="3"/>
  <c r="AA15" i="3" s="1"/>
  <c r="Y6" i="3"/>
  <c r="AA6" i="3" s="1"/>
  <c r="Y12" i="3"/>
  <c r="AA12" i="3" s="1"/>
  <c r="Y5" i="3" l="1"/>
  <c r="AA5" i="3" l="1"/>
  <c r="Y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<sst xmlns="http://schemas.openxmlformats.org/spreadsheetml/2006/main" count="148" uniqueCount="77">
  <si>
    <t>INSTRUÇÕES DE PREENCHIMENTO</t>
  </si>
  <si>
    <t>GERAL</t>
  </si>
  <si>
    <t>(1)</t>
  </si>
  <si>
    <r>
      <t xml:space="preserve">A planilha está protegida e apenas a coluna destacada em </t>
    </r>
    <r>
      <rPr>
        <b/>
        <sz val="11"/>
        <color rgb="FF00B050"/>
        <rFont val="Aptos Narrow"/>
        <family val="2"/>
        <scheme val="minor"/>
      </rPr>
      <t>verde</t>
    </r>
    <r>
      <rPr>
        <sz val="11"/>
        <color theme="1"/>
        <rFont val="Aptos Narrow"/>
        <family val="2"/>
        <scheme val="minor"/>
      </rPr>
      <t xml:space="preserve"> pode ser alterada.</t>
    </r>
  </si>
  <si>
    <t>(2)</t>
  </si>
  <si>
    <r>
      <t xml:space="preserve">Os valores a serem inseridos </t>
    </r>
    <r>
      <rPr>
        <b/>
        <sz val="11"/>
        <color theme="1"/>
        <rFont val="Aptos Narrow"/>
        <family val="2"/>
        <scheme val="minor"/>
      </rPr>
      <t>não devem conter casas decimais.</t>
    </r>
  </si>
  <si>
    <t>Bloqueio Bancada (Campo [F])</t>
  </si>
  <si>
    <t>(3)</t>
  </si>
  <si>
    <r>
      <t xml:space="preserve">A coluna a ser preenchida está destacada em </t>
    </r>
    <r>
      <rPr>
        <b/>
        <sz val="11"/>
        <color rgb="FF00B050"/>
        <rFont val="Aptos Narrow"/>
        <family val="2"/>
        <scheme val="minor"/>
      </rPr>
      <t>verde</t>
    </r>
    <r>
      <rPr>
        <sz val="11"/>
        <color theme="1"/>
        <rFont val="Aptos Narrow"/>
        <family val="2"/>
        <scheme val="minor"/>
      </rPr>
      <t xml:space="preserve">. Os valores a serem indicados devem estar </t>
    </r>
    <r>
      <rPr>
        <b/>
        <sz val="11"/>
        <color theme="1"/>
        <rFont val="Aptos Narrow"/>
        <family val="2"/>
        <scheme val="minor"/>
      </rPr>
      <t>entre "0" e o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Saldo Atual (Campo [E])</t>
    </r>
    <r>
      <rPr>
        <sz val="11"/>
        <color theme="1"/>
        <rFont val="Aptos Narrow"/>
        <family val="2"/>
        <scheme val="minor"/>
      </rPr>
      <t>, limitado ao bloqueio total da bancada (R$ 12.386.589,00) e observada a instrução (4).</t>
    </r>
  </si>
  <si>
    <t>(4)</t>
  </si>
  <si>
    <r>
      <t>O total  da indicação de bloqueio da Bancada ficará</t>
    </r>
    <r>
      <rPr>
        <b/>
        <sz val="11"/>
        <color rgb="FF00B050"/>
        <rFont val="Aptos Narrow"/>
        <family val="2"/>
        <scheme val="minor"/>
      </rPr>
      <t xml:space="preserve"> verde</t>
    </r>
    <r>
      <rPr>
        <sz val="11"/>
        <color theme="1"/>
        <rFont val="Aptos Narrow"/>
        <family val="2"/>
        <scheme val="minor"/>
      </rPr>
      <t xml:space="preserve"> quando a soma dos valores das programações atingir </t>
    </r>
    <r>
      <rPr>
        <b/>
        <sz val="11"/>
        <color theme="1"/>
        <rFont val="Aptos Narrow"/>
        <family val="2"/>
        <scheme val="minor"/>
      </rPr>
      <t>R$ 12.386.589,00</t>
    </r>
    <r>
      <rPr>
        <sz val="11"/>
        <color theme="1"/>
        <rFont val="Aptos Narrow"/>
        <family val="2"/>
        <scheme val="minor"/>
      </rPr>
      <t xml:space="preserve">. Valor diferente disso ficará com erro em </t>
    </r>
    <r>
      <rPr>
        <b/>
        <sz val="11"/>
        <color rgb="FFFF0000"/>
        <rFont val="Aptos Narrow"/>
        <family val="2"/>
        <scheme val="minor"/>
      </rPr>
      <t>vermelho.</t>
    </r>
  </si>
  <si>
    <t>Cod_Órgão</t>
  </si>
  <si>
    <t>Cod_UO</t>
  </si>
  <si>
    <t>Ano</t>
  </si>
  <si>
    <t>RP</t>
  </si>
  <si>
    <t>Autor</t>
  </si>
  <si>
    <t>Tipo Autor</t>
  </si>
  <si>
    <t>UF Autor</t>
  </si>
  <si>
    <t>Nro. Emenda</t>
  </si>
  <si>
    <t>Órgão</t>
  </si>
  <si>
    <t>UO</t>
  </si>
  <si>
    <t>Ação</t>
  </si>
  <si>
    <t>Localizador</t>
  </si>
  <si>
    <t>GND</t>
  </si>
  <si>
    <t>Dotação Inicial Emenda</t>
  </si>
  <si>
    <t>[A] 
Dotação Atual Emenda</t>
  </si>
  <si>
    <t>[B] 
Empenhado</t>
  </si>
  <si>
    <t>[C] 
Liquidado</t>
  </si>
  <si>
    <t>[D] 
Pago</t>
  </si>
  <si>
    <t>[E = A - B]
Saldo Atual</t>
  </si>
  <si>
    <t>[F] 
Remanejamento em Tramitação - Suplementação</t>
  </si>
  <si>
    <t>[G]
Remanejamento em Tramitação - Cancelamento</t>
  </si>
  <si>
    <t>[H = E - G]
Saldo após Remanejamento em Tramitação - Cancelamento</t>
  </si>
  <si>
    <t>Bloqueio Linear Sugerido
RARDP 1º Bim.  30/03/26
(LC nº 200/2023)</t>
  </si>
  <si>
    <t>[F]
Bloqueio Bancada
RARDP 1º Bim.  30/03/26
(LC nº 200/2023)</t>
  </si>
  <si>
    <t>[G = E - F] 
Saldo pós
Bloqueio
Bancada
RARDP 1º Bim.  30/03/26
(LC nº 200/2023)</t>
  </si>
  <si>
    <t>CHAVE: 
Emenda / GND / Ação Desc.</t>
  </si>
  <si>
    <t>Suficiência de Saldo</t>
  </si>
  <si>
    <t>7 - Emendas de Bancada Estadual</t>
  </si>
  <si>
    <t>Bancada de Roraima</t>
  </si>
  <si>
    <t>Bancada Estadual</t>
  </si>
  <si>
    <t>RR</t>
  </si>
  <si>
    <t>71240001</t>
  </si>
  <si>
    <t>53000 - Ministério da Integração e do Desenvolvimento Regional</t>
  </si>
  <si>
    <t>53101 - Ministério da Integração e do Desenvolvimento Regional - Administração Direta</t>
  </si>
  <si>
    <t>1211 - Implementação de Infraestrutura Básica nos Municípios da Região do Calha Norte</t>
  </si>
  <si>
    <t>7243 - Região Metropolitana da Capital - No Estado de Roraima</t>
  </si>
  <si>
    <t>4 - Investimentos</t>
  </si>
  <si>
    <t>71240002</t>
  </si>
  <si>
    <t>30000 - Ministério da Justiça e Segurança Pública</t>
  </si>
  <si>
    <t>30101 - Ministério da Justiça e Segurança Pública - Administração Direta</t>
  </si>
  <si>
    <t>21BM - Desenvolvimento de Políticas de Segurança Pública, Prevenção e Enfrentamento à Criminalidade</t>
  </si>
  <si>
    <t>0001 - Nacional</t>
  </si>
  <si>
    <t>71240003</t>
  </si>
  <si>
    <t>39000 - Ministério dos Transportes</t>
  </si>
  <si>
    <t>39252 - Departamento Nacional de Infraestrutura de Transportes - DNIT</t>
  </si>
  <si>
    <t>7V99 - Construção de Trecho Rodoviário - Bonfim - Normandia - na BR-401/RR</t>
  </si>
  <si>
    <t>0014 - No Estado de Roraima</t>
  </si>
  <si>
    <t>71240004</t>
  </si>
  <si>
    <t>71240005</t>
  </si>
  <si>
    <t>00SX - Apoio a Projetos de Desenvolvimento Sustentável Local Integrado</t>
  </si>
  <si>
    <t>7092 - Obras na Região Metropolitana do Sul - No Estado de Roraima</t>
  </si>
  <si>
    <t>71240006</t>
  </si>
  <si>
    <t>71240007</t>
  </si>
  <si>
    <t>51000 - Ministério do Esporte</t>
  </si>
  <si>
    <t>51101 - Ministério do Esporte - Administração Direta</t>
  </si>
  <si>
    <t>20JP - Desenvolvimento de Atividades e Apoio a Programas, eventos e Projetos de Esporte Amador, Educação, Lazer e Inclusão Social</t>
  </si>
  <si>
    <t>7119 - Instituto Brasileiro de Cidadania e Ação Social - No Estado de Roraima</t>
  </si>
  <si>
    <t>3 - Outras Despesas Correntes</t>
  </si>
  <si>
    <t>71240008</t>
  </si>
  <si>
    <t>0245 - No Município de Normandia - RR</t>
  </si>
  <si>
    <t>71240009</t>
  </si>
  <si>
    <t>7093 - Pavimentação Urbana no Município de Rorainópolis - RR</t>
  </si>
  <si>
    <t>71240010</t>
  </si>
  <si>
    <t>7242 - Pavimentação em ruas e avenidas no Município de Boa Vista - RR</t>
  </si>
  <si>
    <t>71240011</t>
  </si>
  <si>
    <t>7099 - Pavimentação no Município de Alto Alegre -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</si>
</sst>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quotePrefix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0" fillId="0" borderId="7" xfId="0" quotePrefix="1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quotePrefix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quotePrefix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6" fillId="0" borderId="0" xfId="0" applyFont="1"/>
    <xf numFmtId="4" fontId="6" fillId="0" borderId="0" xfId="0" applyNumberFormat="1" applyFont="1"/>
    <xf numFmtId="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0" fillId="0" borderId="0" xfId="0" applyProtection="1">
      <protection locked="0"/>
    </xf>
    <xf numFmtId="164" fontId="3" fillId="0" borderId="0" xfId="1" applyFont="1" applyFill="1" applyProtection="1"/>
    <xf numFmtId="0" fontId="0" fillId="0" borderId="8" xfId="0" applyBorder="1" applyAlignment="1" applyProtection="1">
      <alignment horizontal="center" vertical="center" wrapText="1"/>
      <protection locked="0"/>
    </xf>
    <xf numFmtId="3" fontId="7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 applyProtection="1">
      <alignment horizontal="center" vertical="center" wrapText="1"/>
    </xf>
    <xf numFmtId="165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4" fontId="0" fillId="0" borderId="8" xfId="0" applyNumberFormat="1" applyBorder="1"/>
    <xf numFmtId="4" fontId="0" fillId="3" borderId="8" xfId="0" applyNumberFormat="1" applyFill="1" applyBorder="1" applyProtection="1">
      <protection locked="0"/>
    </xf>
    <xf numFmtId="3" fontId="0" fillId="0" borderId="8" xfId="0" applyNumberFormat="1" applyBorder="1" applyAlignment="1">
      <alignment horizontal="center"/>
    </xf>
  </cellXfs>
  <cellStyles count="2">
    <cellStyle name="Normal" xfId="0" builtinId="0"/>
    <cellStyle name="Vírgula" xfId="1" builtinId="3"/>
  </cellStyles>
  <dxfs count="4"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auto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5F83-C4D7-45AA-8E36-81FD9F8B74E3}">
  <sheetPr codeName="Planilha2"/>
  <dimension ref="B1:E12"/>
  <sheetViews>
    <sheetView showGridLines="0" zoomScale="130" zoomScaleNormal="130" workbookViewId="0">
      <selection activeCell="D1" sqref="D1"/>
    </sheetView>
  </sheetViews>
  <sheetFormatPr baseColWidth="10" defaultColWidth="8.83203125" defaultRowHeight="15" x14ac:dyDescent="0.2"/>
  <cols>
    <col min="1" max="1" width="5.33203125" customWidth="1"/>
    <col min="2" max="2" width="3.1640625" customWidth="1"/>
    <col min="3" max="3" width="4.33203125" style="1" customWidth="1"/>
    <col min="4" max="4" width="126" customWidth="1"/>
    <col min="5" max="5" width="4.6640625" customWidth="1"/>
  </cols>
  <sheetData>
    <row r="1" spans="2:5" ht="9.75" customHeight="1" thickBot="1" x14ac:dyDescent="0.25"/>
    <row r="2" spans="2:5" ht="5.25" customHeight="1" x14ac:dyDescent="0.2">
      <c r="B2" s="2"/>
      <c r="C2" s="3"/>
      <c r="D2" s="4"/>
      <c r="E2" s="5"/>
    </row>
    <row r="3" spans="2:5" ht="12" customHeight="1" x14ac:dyDescent="0.2">
      <c r="B3" s="6"/>
      <c r="D3" s="7" t="s">
        <v>0</v>
      </c>
      <c r="E3" s="8"/>
    </row>
    <row r="4" spans="2:5" ht="8.25" customHeight="1" x14ac:dyDescent="0.2">
      <c r="B4" s="6"/>
      <c r="D4" s="7"/>
      <c r="E4" s="8"/>
    </row>
    <row r="5" spans="2:5" ht="15.75" customHeight="1" x14ac:dyDescent="0.2">
      <c r="B5" s="6"/>
      <c r="C5" s="9"/>
      <c r="D5" s="10" t="s">
        <v>1</v>
      </c>
      <c r="E5" s="8"/>
    </row>
    <row r="6" spans="2:5" ht="30" customHeight="1" x14ac:dyDescent="0.2">
      <c r="B6" s="6"/>
      <c r="C6" s="11" t="s">
        <v>2</v>
      </c>
      <c r="D6" s="12" t="s">
        <v>3</v>
      </c>
      <c r="E6" s="8"/>
    </row>
    <row r="7" spans="2:5" ht="30" customHeight="1" x14ac:dyDescent="0.2">
      <c r="B7" s="6"/>
      <c r="C7" s="11" t="s">
        <v>4</v>
      </c>
      <c r="D7" s="12" t="s">
        <v>5</v>
      </c>
      <c r="E7" s="8"/>
    </row>
    <row r="8" spans="2:5" ht="30" customHeight="1" x14ac:dyDescent="0.2">
      <c r="B8" s="6"/>
      <c r="D8" s="13" t="s">
        <v>6</v>
      </c>
      <c r="E8" s="8"/>
    </row>
    <row r="9" spans="2:5" ht="30" customHeight="1" x14ac:dyDescent="0.2">
      <c r="B9" s="6"/>
      <c r="C9" s="14" t="s">
        <v>7</v>
      </c>
      <c r="D9" s="15" t="s">
        <v>8</v>
      </c>
      <c r="E9" s="8"/>
    </row>
    <row r="10" spans="2:5" ht="30" customHeight="1" x14ac:dyDescent="0.2">
      <c r="B10" s="6"/>
      <c r="C10" s="14" t="s">
        <v>9</v>
      </c>
      <c r="D10" s="15" t="s">
        <v>10</v>
      </c>
      <c r="E10" s="8"/>
    </row>
    <row r="11" spans="2:5" ht="30" customHeight="1" x14ac:dyDescent="0.2">
      <c r="B11" s="6"/>
      <c r="C11" s="16"/>
      <c r="D11" s="17"/>
      <c r="E11" s="8"/>
    </row>
    <row r="12" spans="2:5" ht="16" thickBot="1" x14ac:dyDescent="0.25">
      <c r="B12" s="18"/>
      <c r="C12" s="19"/>
      <c r="D12" s="20"/>
      <c r="E12" s="21"/>
    </row>
  </sheetData>
  <sheetProtection algorithmName="SHA-512" hashValue="bsMxOxHdV7lYsdXyblipcxXLZJ7z5K+f5Qz8nwGFeFWa/XA9IhsyobruVj1nhzQOcz7isNjilcETvLU77hEoEQ==" saltValue="RsqckbHa/ENOo2E27uYfb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3630-E4BF-44E8-B666-99FCD40D334B}">
  <sheetPr codeName="Planilha26"/>
  <dimension ref="A1:AA15"/>
  <sheetViews>
    <sheetView showGridLines="0" tabSelected="1" zoomScale="125" zoomScaleNormal="80" workbookViewId="0">
      <pane xSplit="13" ySplit="4" topLeftCell="R5" activePane="bottomRight" state="frozen"/>
      <selection activeCell="W5" sqref="W5:W17"/>
      <selection pane="topRight" activeCell="W5" sqref="W5:W17"/>
      <selection pane="bottomLeft" activeCell="W5" sqref="W5:W17"/>
      <selection pane="bottomRight" activeCell="A5" sqref="A5:XFD5"/>
    </sheetView>
  </sheetViews>
  <sheetFormatPr baseColWidth="10" defaultColWidth="8.83203125" defaultRowHeight="15" x14ac:dyDescent="0.2"/>
  <cols>
    <col min="1" max="3" width="9.1640625" hidden="1" customWidth="1"/>
    <col min="4" max="4" width="9.1640625" customWidth="1"/>
    <col min="5" max="5" width="16.33203125" bestFit="1" customWidth="1"/>
    <col min="6" max="6" width="9.1640625" hidden="1" customWidth="1"/>
    <col min="7" max="7" width="8" hidden="1" customWidth="1"/>
    <col min="8" max="8" width="10.1640625" customWidth="1"/>
    <col min="9" max="11" width="9.1640625" customWidth="1"/>
    <col min="12" max="12" width="11.5" customWidth="1"/>
    <col min="13" max="13" width="9.1640625" customWidth="1"/>
    <col min="14" max="14" width="16" customWidth="1"/>
    <col min="15" max="15" width="16" bestFit="1" customWidth="1"/>
    <col min="16" max="16" width="15" customWidth="1"/>
    <col min="17" max="18" width="15.33203125" bestFit="1" customWidth="1"/>
    <col min="19" max="19" width="16" customWidth="1"/>
    <col min="20" max="21" width="16.1640625" hidden="1" customWidth="1"/>
    <col min="22" max="22" width="19.33203125" hidden="1" customWidth="1"/>
    <col min="23" max="23" width="18.5" customWidth="1"/>
    <col min="24" max="24" width="19.33203125" style="28" customWidth="1"/>
    <col min="25" max="25" width="18.5" customWidth="1"/>
    <col min="26" max="26" width="38.6640625" hidden="1" customWidth="1"/>
    <col min="27" max="27" width="11.5" hidden="1" customWidth="1"/>
  </cols>
  <sheetData>
    <row r="1" spans="1:27" x14ac:dyDescent="0.2">
      <c r="O1" s="22"/>
      <c r="P1" s="23"/>
      <c r="Q1" s="23"/>
      <c r="R1" s="23"/>
      <c r="S1" s="24">
        <f>W4-W2</f>
        <v>0</v>
      </c>
      <c r="T1" s="25"/>
      <c r="U1" s="25"/>
      <c r="V1" s="26">
        <f>W4</f>
        <v>12386589</v>
      </c>
      <c r="W1" s="27">
        <f>W2/V4</f>
        <v>3.9238086945128169E-2</v>
      </c>
    </row>
    <row r="2" spans="1:27" ht="16" x14ac:dyDescent="0.2">
      <c r="O2" s="22"/>
      <c r="P2" s="23"/>
      <c r="Q2" s="23"/>
      <c r="R2" s="23"/>
      <c r="S2" s="24"/>
      <c r="T2" s="25"/>
      <c r="U2" s="25"/>
      <c r="V2" s="25"/>
      <c r="W2" s="29">
        <v>12386589</v>
      </c>
      <c r="X2" s="30" t="str" cm="1">
        <f t="array" ref="X2">_xlfn.IFS(SUM(X5:X45)=W2,"OK",SUM(X5:X45)&gt;W2,"ERRO: Valor Superior ao Necessário",SUM(X5:X45)&lt;W2,"ERRO: Valor Inferior ao Necessário")</f>
        <v>OK</v>
      </c>
    </row>
    <row r="3" spans="1:27" ht="105.75" customHeight="1" x14ac:dyDescent="0.2">
      <c r="A3" s="31" t="s">
        <v>11</v>
      </c>
      <c r="B3" s="31" t="s">
        <v>12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17</v>
      </c>
      <c r="H3" s="32" t="s">
        <v>18</v>
      </c>
      <c r="I3" s="32" t="s">
        <v>19</v>
      </c>
      <c r="J3" s="32" t="s">
        <v>20</v>
      </c>
      <c r="K3" s="32" t="s">
        <v>21</v>
      </c>
      <c r="L3" s="32" t="s">
        <v>22</v>
      </c>
      <c r="M3" s="32" t="s">
        <v>23</v>
      </c>
      <c r="N3" s="32" t="s">
        <v>24</v>
      </c>
      <c r="O3" s="32" t="s">
        <v>25</v>
      </c>
      <c r="P3" s="32" t="s">
        <v>26</v>
      </c>
      <c r="Q3" s="32" t="s">
        <v>27</v>
      </c>
      <c r="R3" s="32" t="s">
        <v>28</v>
      </c>
      <c r="S3" s="32" t="s">
        <v>29</v>
      </c>
      <c r="T3" s="32" t="s">
        <v>30</v>
      </c>
      <c r="U3" s="32" t="s">
        <v>31</v>
      </c>
      <c r="V3" s="32" t="s">
        <v>32</v>
      </c>
      <c r="W3" s="32" t="s">
        <v>33</v>
      </c>
      <c r="X3" s="33" t="s">
        <v>34</v>
      </c>
      <c r="Y3" s="32" t="s">
        <v>35</v>
      </c>
      <c r="Z3" s="32" t="s">
        <v>36</v>
      </c>
      <c r="AA3" s="32" t="s">
        <v>37</v>
      </c>
    </row>
    <row r="4" spans="1:27" x14ac:dyDescent="0.2">
      <c r="A4" s="32"/>
      <c r="B4" s="32"/>
      <c r="C4" s="32"/>
      <c r="D4" s="32"/>
      <c r="E4" s="32"/>
      <c r="F4" s="34"/>
      <c r="G4" s="32"/>
      <c r="H4" s="32"/>
      <c r="I4" s="32"/>
      <c r="J4" s="32"/>
      <c r="K4" s="32"/>
      <c r="L4" s="32"/>
      <c r="M4" s="32"/>
      <c r="N4" s="35">
        <f t="shared" ref="N4:Y4" si="0">SUBTOTAL(9,N5:N45)</f>
        <v>415758065</v>
      </c>
      <c r="O4" s="35">
        <f t="shared" si="0"/>
        <v>415758065</v>
      </c>
      <c r="P4" s="35">
        <f t="shared" si="0"/>
        <v>100080366</v>
      </c>
      <c r="Q4" s="35">
        <f t="shared" si="0"/>
        <v>0</v>
      </c>
      <c r="R4" s="35">
        <f t="shared" si="0"/>
        <v>0</v>
      </c>
      <c r="S4" s="35">
        <f t="shared" si="0"/>
        <v>315677699</v>
      </c>
      <c r="T4" s="35">
        <f t="shared" si="0"/>
        <v>0</v>
      </c>
      <c r="U4" s="35">
        <f t="shared" si="0"/>
        <v>0</v>
      </c>
      <c r="V4" s="35">
        <f t="shared" si="0"/>
        <v>315677699</v>
      </c>
      <c r="W4" s="35">
        <f t="shared" si="0"/>
        <v>12386589</v>
      </c>
      <c r="X4" s="36">
        <f t="shared" si="0"/>
        <v>12386589</v>
      </c>
      <c r="Y4" s="35">
        <f t="shared" si="0"/>
        <v>303291110</v>
      </c>
      <c r="Z4" s="37"/>
      <c r="AA4" s="37"/>
    </row>
    <row r="5" spans="1:27" x14ac:dyDescent="0.2">
      <c r="A5" s="37" t="str">
        <f t="shared" ref="A5:B15" si="1">LEFT(I5,5)</f>
        <v>53000</v>
      </c>
      <c r="B5" s="37" t="str">
        <f t="shared" si="1"/>
        <v>53101</v>
      </c>
      <c r="C5" s="37">
        <v>2026</v>
      </c>
      <c r="D5" s="37" t="s">
        <v>38</v>
      </c>
      <c r="E5" s="37" t="s">
        <v>39</v>
      </c>
      <c r="F5" s="37" t="s">
        <v>40</v>
      </c>
      <c r="G5" s="37" t="s">
        <v>41</v>
      </c>
      <c r="H5" s="37" t="s">
        <v>42</v>
      </c>
      <c r="I5" s="37" t="s">
        <v>43</v>
      </c>
      <c r="J5" s="37" t="s">
        <v>44</v>
      </c>
      <c r="K5" s="37" t="s">
        <v>45</v>
      </c>
      <c r="L5" s="37" t="s">
        <v>46</v>
      </c>
      <c r="M5" s="37" t="s">
        <v>47</v>
      </c>
      <c r="N5" s="38">
        <v>40000000</v>
      </c>
      <c r="O5" s="38">
        <v>40000000</v>
      </c>
      <c r="P5" s="38">
        <v>38200000</v>
      </c>
      <c r="Q5" s="38">
        <v>0</v>
      </c>
      <c r="R5" s="38">
        <v>0</v>
      </c>
      <c r="S5" s="38">
        <f t="shared" ref="S5:S15" si="2">O5-P5</f>
        <v>1800000</v>
      </c>
      <c r="T5" s="38">
        <v>0</v>
      </c>
      <c r="U5" s="38">
        <v>0</v>
      </c>
      <c r="V5" s="38">
        <f t="shared" ref="V5:V15" si="3">S5-U5</f>
        <v>1800000</v>
      </c>
      <c r="W5" s="38">
        <v>70628</v>
      </c>
      <c r="X5" s="39">
        <v>0</v>
      </c>
      <c r="Y5" s="38">
        <f t="shared" ref="Y5:Y15" si="4">IF($X$4=0,V5-W5,V5-X5)</f>
        <v>1800000</v>
      </c>
      <c r="Z5" s="37" t="str">
        <f t="shared" ref="Z5:Z15" si="5">CONCATENATE(H5," / ",M5," / ",K5)</f>
        <v>71240001 / 4 - Investimentos / 1211 - Implementação de Infraestrutura Básica nos Municípios da Região do Calha Norte</v>
      </c>
      <c r="AA5" s="40" t="str">
        <f t="shared" ref="AA5:AA15" si="6">IF(X5-Y5&lt;0,"NÃO","SIM")</f>
        <v>NÃO</v>
      </c>
    </row>
    <row r="6" spans="1:27" x14ac:dyDescent="0.2">
      <c r="A6" s="37" t="str">
        <f t="shared" si="1"/>
        <v>30000</v>
      </c>
      <c r="B6" s="37" t="str">
        <f t="shared" si="1"/>
        <v>30101</v>
      </c>
      <c r="C6" s="37">
        <v>2026</v>
      </c>
      <c r="D6" s="37" t="s">
        <v>38</v>
      </c>
      <c r="E6" s="37" t="s">
        <v>39</v>
      </c>
      <c r="F6" s="37" t="s">
        <v>40</v>
      </c>
      <c r="G6" s="37" t="s">
        <v>41</v>
      </c>
      <c r="H6" s="37" t="s">
        <v>48</v>
      </c>
      <c r="I6" s="37" t="s">
        <v>49</v>
      </c>
      <c r="J6" s="37" t="s">
        <v>50</v>
      </c>
      <c r="K6" s="37" t="s">
        <v>51</v>
      </c>
      <c r="L6" s="37" t="s">
        <v>52</v>
      </c>
      <c r="M6" s="37" t="s">
        <v>47</v>
      </c>
      <c r="N6" s="38">
        <v>26092374</v>
      </c>
      <c r="O6" s="38">
        <v>26092374</v>
      </c>
      <c r="P6" s="38">
        <v>0</v>
      </c>
      <c r="Q6" s="38">
        <v>0</v>
      </c>
      <c r="R6" s="38">
        <v>0</v>
      </c>
      <c r="S6" s="38">
        <f t="shared" si="2"/>
        <v>26092374</v>
      </c>
      <c r="T6" s="38">
        <v>0</v>
      </c>
      <c r="U6" s="38">
        <v>0</v>
      </c>
      <c r="V6" s="38">
        <f t="shared" si="3"/>
        <v>26092374</v>
      </c>
      <c r="W6" s="38">
        <v>1023814</v>
      </c>
      <c r="X6" s="39">
        <v>3378165</v>
      </c>
      <c r="Y6" s="38">
        <f t="shared" si="4"/>
        <v>22714209</v>
      </c>
      <c r="Z6" s="37" t="str">
        <f t="shared" si="5"/>
        <v>71240002 / 4 - Investimentos / 21BM - Desenvolvimento de Políticas de Segurança Pública, Prevenção e Enfrentamento à Criminalidade</v>
      </c>
      <c r="AA6" s="40" t="str">
        <f t="shared" si="6"/>
        <v>NÃO</v>
      </c>
    </row>
    <row r="7" spans="1:27" x14ac:dyDescent="0.2">
      <c r="A7" s="37" t="str">
        <f t="shared" si="1"/>
        <v>39000</v>
      </c>
      <c r="B7" s="37" t="str">
        <f t="shared" si="1"/>
        <v>39252</v>
      </c>
      <c r="C7" s="37">
        <v>2026</v>
      </c>
      <c r="D7" s="37" t="s">
        <v>38</v>
      </c>
      <c r="E7" s="37" t="s">
        <v>39</v>
      </c>
      <c r="F7" s="37" t="s">
        <v>40</v>
      </c>
      <c r="G7" s="37" t="s">
        <v>41</v>
      </c>
      <c r="H7" s="37" t="s">
        <v>53</v>
      </c>
      <c r="I7" s="37" t="s">
        <v>54</v>
      </c>
      <c r="J7" s="37" t="s">
        <v>55</v>
      </c>
      <c r="K7" s="37" t="s">
        <v>56</v>
      </c>
      <c r="L7" s="37" t="s">
        <v>57</v>
      </c>
      <c r="M7" s="37" t="s">
        <v>47</v>
      </c>
      <c r="N7" s="38">
        <v>35796187</v>
      </c>
      <c r="O7" s="38">
        <v>35796187</v>
      </c>
      <c r="P7" s="38">
        <v>0</v>
      </c>
      <c r="Q7" s="38">
        <v>0</v>
      </c>
      <c r="R7" s="38">
        <v>0</v>
      </c>
      <c r="S7" s="38">
        <f t="shared" si="2"/>
        <v>35796187</v>
      </c>
      <c r="T7" s="38">
        <v>0</v>
      </c>
      <c r="U7" s="38">
        <v>0</v>
      </c>
      <c r="V7" s="38">
        <f t="shared" si="3"/>
        <v>35796187</v>
      </c>
      <c r="W7" s="38">
        <v>1404573</v>
      </c>
      <c r="X7" s="39">
        <v>1126053</v>
      </c>
      <c r="Y7" s="38">
        <f t="shared" si="4"/>
        <v>34670134</v>
      </c>
      <c r="Z7" s="37" t="str">
        <f t="shared" si="5"/>
        <v>71240003 / 4 - Investimentos / 7V99 - Construção de Trecho Rodoviário - Bonfim - Normandia - na BR-401/RR</v>
      </c>
      <c r="AA7" s="40" t="str">
        <f t="shared" si="6"/>
        <v>NÃO</v>
      </c>
    </row>
    <row r="8" spans="1:27" x14ac:dyDescent="0.2">
      <c r="A8" s="37" t="str">
        <f t="shared" si="1"/>
        <v>53000</v>
      </c>
      <c r="B8" s="37" t="str">
        <f t="shared" si="1"/>
        <v>53101</v>
      </c>
      <c r="C8" s="37">
        <v>2026</v>
      </c>
      <c r="D8" s="37" t="s">
        <v>38</v>
      </c>
      <c r="E8" s="37" t="s">
        <v>39</v>
      </c>
      <c r="F8" s="37" t="s">
        <v>40</v>
      </c>
      <c r="G8" s="37" t="s">
        <v>41</v>
      </c>
      <c r="H8" s="37" t="s">
        <v>58</v>
      </c>
      <c r="I8" s="37" t="s">
        <v>43</v>
      </c>
      <c r="J8" s="37" t="s">
        <v>44</v>
      </c>
      <c r="K8" s="37" t="s">
        <v>45</v>
      </c>
      <c r="L8" s="37" t="s">
        <v>46</v>
      </c>
      <c r="M8" s="37" t="s">
        <v>47</v>
      </c>
      <c r="N8" s="38">
        <v>65796187</v>
      </c>
      <c r="O8" s="38">
        <v>65796187</v>
      </c>
      <c r="P8" s="38">
        <v>0</v>
      </c>
      <c r="Q8" s="38">
        <v>0</v>
      </c>
      <c r="R8" s="38">
        <v>0</v>
      </c>
      <c r="S8" s="38">
        <f t="shared" si="2"/>
        <v>65796187</v>
      </c>
      <c r="T8" s="38">
        <v>0</v>
      </c>
      <c r="U8" s="38">
        <v>0</v>
      </c>
      <c r="V8" s="38">
        <f t="shared" si="3"/>
        <v>65796187</v>
      </c>
      <c r="W8" s="38">
        <v>2581723</v>
      </c>
      <c r="X8" s="39">
        <v>2252106</v>
      </c>
      <c r="Y8" s="38">
        <f t="shared" si="4"/>
        <v>63544081</v>
      </c>
      <c r="Z8" s="37" t="str">
        <f t="shared" si="5"/>
        <v>71240004 / 4 - Investimentos / 1211 - Implementação de Infraestrutura Básica nos Municípios da Região do Calha Norte</v>
      </c>
      <c r="AA8" s="40" t="str">
        <f t="shared" si="6"/>
        <v>NÃO</v>
      </c>
    </row>
    <row r="9" spans="1:27" x14ac:dyDescent="0.2">
      <c r="A9" s="37" t="str">
        <f t="shared" si="1"/>
        <v>53000</v>
      </c>
      <c r="B9" s="37" t="str">
        <f t="shared" si="1"/>
        <v>53101</v>
      </c>
      <c r="C9" s="37">
        <v>2026</v>
      </c>
      <c r="D9" s="37" t="s">
        <v>38</v>
      </c>
      <c r="E9" s="37" t="s">
        <v>39</v>
      </c>
      <c r="F9" s="37" t="s">
        <v>40</v>
      </c>
      <c r="G9" s="37" t="s">
        <v>41</v>
      </c>
      <c r="H9" s="37" t="s">
        <v>59</v>
      </c>
      <c r="I9" s="37" t="s">
        <v>43</v>
      </c>
      <c r="J9" s="37" t="s">
        <v>44</v>
      </c>
      <c r="K9" s="37" t="s">
        <v>60</v>
      </c>
      <c r="L9" s="37" t="s">
        <v>61</v>
      </c>
      <c r="M9" s="37" t="s">
        <v>47</v>
      </c>
      <c r="N9" s="38">
        <v>30000000</v>
      </c>
      <c r="O9" s="38">
        <v>30000000</v>
      </c>
      <c r="P9" s="38">
        <v>0</v>
      </c>
      <c r="Q9" s="38">
        <v>0</v>
      </c>
      <c r="R9" s="38">
        <v>0</v>
      </c>
      <c r="S9" s="38">
        <f t="shared" si="2"/>
        <v>30000000</v>
      </c>
      <c r="T9" s="38">
        <v>0</v>
      </c>
      <c r="U9" s="38">
        <v>0</v>
      </c>
      <c r="V9" s="38">
        <f t="shared" si="3"/>
        <v>30000000</v>
      </c>
      <c r="W9" s="38">
        <v>1177142</v>
      </c>
      <c r="X9" s="39">
        <v>0</v>
      </c>
      <c r="Y9" s="38">
        <f t="shared" si="4"/>
        <v>30000000</v>
      </c>
      <c r="Z9" s="37" t="str">
        <f t="shared" si="5"/>
        <v>71240005 / 4 - Investimentos / 00SX - Apoio a Projetos de Desenvolvimento Sustentável Local Integrado</v>
      </c>
      <c r="AA9" s="40" t="str">
        <f t="shared" si="6"/>
        <v>NÃO</v>
      </c>
    </row>
    <row r="10" spans="1:27" x14ac:dyDescent="0.2">
      <c r="A10" s="37" t="str">
        <f t="shared" si="1"/>
        <v>53000</v>
      </c>
      <c r="B10" s="37" t="str">
        <f t="shared" si="1"/>
        <v>53101</v>
      </c>
      <c r="C10" s="37">
        <v>2026</v>
      </c>
      <c r="D10" s="37" t="s">
        <v>38</v>
      </c>
      <c r="E10" s="37" t="s">
        <v>39</v>
      </c>
      <c r="F10" s="37" t="s">
        <v>40</v>
      </c>
      <c r="G10" s="37" t="s">
        <v>41</v>
      </c>
      <c r="H10" s="37" t="s">
        <v>62</v>
      </c>
      <c r="I10" s="37" t="s">
        <v>43</v>
      </c>
      <c r="J10" s="37" t="s">
        <v>44</v>
      </c>
      <c r="K10" s="37" t="s">
        <v>45</v>
      </c>
      <c r="L10" s="37" t="s">
        <v>46</v>
      </c>
      <c r="M10" s="37" t="s">
        <v>47</v>
      </c>
      <c r="N10" s="38">
        <v>19000000</v>
      </c>
      <c r="O10" s="38">
        <v>19000000</v>
      </c>
      <c r="P10" s="38">
        <v>0</v>
      </c>
      <c r="Q10" s="38">
        <v>0</v>
      </c>
      <c r="R10" s="38">
        <v>0</v>
      </c>
      <c r="S10" s="38">
        <f t="shared" si="2"/>
        <v>19000000</v>
      </c>
      <c r="T10" s="38">
        <v>0</v>
      </c>
      <c r="U10" s="38">
        <v>0</v>
      </c>
      <c r="V10" s="38">
        <f t="shared" si="3"/>
        <v>19000000</v>
      </c>
      <c r="W10" s="38">
        <v>745523</v>
      </c>
      <c r="X10" s="39">
        <v>0</v>
      </c>
      <c r="Y10" s="38">
        <f t="shared" si="4"/>
        <v>19000000</v>
      </c>
      <c r="Z10" s="37" t="str">
        <f t="shared" si="5"/>
        <v>71240006 / 4 - Investimentos / 1211 - Implementação de Infraestrutura Básica nos Municípios da Região do Calha Norte</v>
      </c>
      <c r="AA10" s="40" t="str">
        <f t="shared" si="6"/>
        <v>NÃO</v>
      </c>
    </row>
    <row r="11" spans="1:27" x14ac:dyDescent="0.2">
      <c r="A11" s="37" t="str">
        <f t="shared" si="1"/>
        <v>51000</v>
      </c>
      <c r="B11" s="37" t="str">
        <f t="shared" si="1"/>
        <v>51101</v>
      </c>
      <c r="C11" s="37">
        <v>2026</v>
      </c>
      <c r="D11" s="37" t="s">
        <v>38</v>
      </c>
      <c r="E11" s="37" t="s">
        <v>39</v>
      </c>
      <c r="F11" s="37" t="s">
        <v>40</v>
      </c>
      <c r="G11" s="37" t="s">
        <v>41</v>
      </c>
      <c r="H11" s="37" t="s">
        <v>63</v>
      </c>
      <c r="I11" s="37" t="s">
        <v>64</v>
      </c>
      <c r="J11" s="37" t="s">
        <v>65</v>
      </c>
      <c r="K11" s="37" t="s">
        <v>66</v>
      </c>
      <c r="L11" s="37" t="s">
        <v>67</v>
      </c>
      <c r="M11" s="37" t="s">
        <v>68</v>
      </c>
      <c r="N11" s="38">
        <v>44592374</v>
      </c>
      <c r="O11" s="38">
        <v>44592374</v>
      </c>
      <c r="P11" s="38">
        <v>0</v>
      </c>
      <c r="Q11" s="38">
        <v>0</v>
      </c>
      <c r="R11" s="38">
        <v>0</v>
      </c>
      <c r="S11" s="38">
        <f t="shared" si="2"/>
        <v>44592374</v>
      </c>
      <c r="T11" s="38">
        <v>0</v>
      </c>
      <c r="U11" s="38">
        <v>0</v>
      </c>
      <c r="V11" s="38">
        <f t="shared" si="3"/>
        <v>44592374</v>
      </c>
      <c r="W11" s="38">
        <v>1749719</v>
      </c>
      <c r="X11" s="39">
        <v>2252106</v>
      </c>
      <c r="Y11" s="38">
        <f t="shared" si="4"/>
        <v>42340268</v>
      </c>
      <c r="Z11" s="37" t="str">
        <f t="shared" si="5"/>
        <v>71240007 / 3 - Outras Despesas Correntes / 20JP - Desenvolvimento de Atividades e Apoio a Programas, eventos e Projetos de Esporte Amador, Educação, Lazer e Inclusão Social</v>
      </c>
      <c r="AA11" s="40" t="str">
        <f t="shared" si="6"/>
        <v>NÃO</v>
      </c>
    </row>
    <row r="12" spans="1:27" x14ac:dyDescent="0.2">
      <c r="A12" s="37" t="str">
        <f t="shared" si="1"/>
        <v>53000</v>
      </c>
      <c r="B12" s="37" t="str">
        <f t="shared" si="1"/>
        <v>53101</v>
      </c>
      <c r="C12" s="37">
        <v>2026</v>
      </c>
      <c r="D12" s="37" t="s">
        <v>38</v>
      </c>
      <c r="E12" s="37" t="s">
        <v>39</v>
      </c>
      <c r="F12" s="37" t="s">
        <v>40</v>
      </c>
      <c r="G12" s="37" t="s">
        <v>41</v>
      </c>
      <c r="H12" s="37" t="s">
        <v>69</v>
      </c>
      <c r="I12" s="37" t="s">
        <v>43</v>
      </c>
      <c r="J12" s="37" t="s">
        <v>44</v>
      </c>
      <c r="K12" s="37" t="s">
        <v>45</v>
      </c>
      <c r="L12" s="37" t="s">
        <v>70</v>
      </c>
      <c r="M12" s="37" t="s">
        <v>47</v>
      </c>
      <c r="N12" s="38">
        <v>21796187</v>
      </c>
      <c r="O12" s="38">
        <v>21796187</v>
      </c>
      <c r="P12" s="38">
        <v>0</v>
      </c>
      <c r="Q12" s="38">
        <v>0</v>
      </c>
      <c r="R12" s="38">
        <v>0</v>
      </c>
      <c r="S12" s="38">
        <f t="shared" si="2"/>
        <v>21796187</v>
      </c>
      <c r="T12" s="38">
        <v>0</v>
      </c>
      <c r="U12" s="38">
        <v>0</v>
      </c>
      <c r="V12" s="38">
        <f t="shared" si="3"/>
        <v>21796187</v>
      </c>
      <c r="W12" s="38">
        <v>855240</v>
      </c>
      <c r="X12" s="39">
        <v>0</v>
      </c>
      <c r="Y12" s="38">
        <f t="shared" si="4"/>
        <v>21796187</v>
      </c>
      <c r="Z12" s="37" t="str">
        <f t="shared" si="5"/>
        <v>71240008 / 4 - Investimentos / 1211 - Implementação de Infraestrutura Básica nos Municípios da Região do Calha Norte</v>
      </c>
      <c r="AA12" s="40" t="str">
        <f t="shared" si="6"/>
        <v>NÃO</v>
      </c>
    </row>
    <row r="13" spans="1:27" x14ac:dyDescent="0.2">
      <c r="A13" s="37" t="str">
        <f t="shared" si="1"/>
        <v>53000</v>
      </c>
      <c r="B13" s="37" t="str">
        <f t="shared" si="1"/>
        <v>53101</v>
      </c>
      <c r="C13" s="37">
        <v>2026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71</v>
      </c>
      <c r="I13" s="37" t="s">
        <v>43</v>
      </c>
      <c r="J13" s="37" t="s">
        <v>44</v>
      </c>
      <c r="K13" s="37" t="s">
        <v>60</v>
      </c>
      <c r="L13" s="37" t="s">
        <v>72</v>
      </c>
      <c r="M13" s="37" t="s">
        <v>47</v>
      </c>
      <c r="N13" s="38">
        <v>18000000</v>
      </c>
      <c r="O13" s="38">
        <v>18000000</v>
      </c>
      <c r="P13" s="38">
        <v>0</v>
      </c>
      <c r="Q13" s="38">
        <v>0</v>
      </c>
      <c r="R13" s="38">
        <v>0</v>
      </c>
      <c r="S13" s="38">
        <f t="shared" si="2"/>
        <v>18000000</v>
      </c>
      <c r="T13" s="38">
        <v>0</v>
      </c>
      <c r="U13" s="38">
        <v>0</v>
      </c>
      <c r="V13" s="38">
        <f t="shared" si="3"/>
        <v>18000000</v>
      </c>
      <c r="W13" s="38">
        <v>706285</v>
      </c>
      <c r="X13" s="39">
        <v>1126053</v>
      </c>
      <c r="Y13" s="38">
        <f t="shared" si="4"/>
        <v>16873947</v>
      </c>
      <c r="Z13" s="37" t="str">
        <f t="shared" si="5"/>
        <v>71240009 / 4 - Investimentos / 00SX - Apoio a Projetos de Desenvolvimento Sustentável Local Integrado</v>
      </c>
      <c r="AA13" s="40" t="str">
        <f t="shared" si="6"/>
        <v>NÃO</v>
      </c>
    </row>
    <row r="14" spans="1:27" x14ac:dyDescent="0.2">
      <c r="A14" s="37" t="str">
        <f t="shared" si="1"/>
        <v>53000</v>
      </c>
      <c r="B14" s="37" t="str">
        <f t="shared" si="1"/>
        <v>53101</v>
      </c>
      <c r="C14" s="37">
        <v>2026</v>
      </c>
      <c r="D14" s="37" t="s">
        <v>38</v>
      </c>
      <c r="E14" s="37" t="s">
        <v>39</v>
      </c>
      <c r="F14" s="37" t="s">
        <v>40</v>
      </c>
      <c r="G14" s="37" t="s">
        <v>41</v>
      </c>
      <c r="H14" s="37" t="s">
        <v>73</v>
      </c>
      <c r="I14" s="37" t="s">
        <v>43</v>
      </c>
      <c r="J14" s="37" t="s">
        <v>44</v>
      </c>
      <c r="K14" s="37" t="s">
        <v>45</v>
      </c>
      <c r="L14" s="37" t="s">
        <v>74</v>
      </c>
      <c r="M14" s="37" t="s">
        <v>47</v>
      </c>
      <c r="N14" s="38">
        <v>48592374</v>
      </c>
      <c r="O14" s="38">
        <v>48592374</v>
      </c>
      <c r="P14" s="38">
        <v>0</v>
      </c>
      <c r="Q14" s="38">
        <v>0</v>
      </c>
      <c r="R14" s="38">
        <v>0</v>
      </c>
      <c r="S14" s="38">
        <f t="shared" si="2"/>
        <v>48592374</v>
      </c>
      <c r="T14" s="38">
        <v>0</v>
      </c>
      <c r="U14" s="38">
        <v>0</v>
      </c>
      <c r="V14" s="38">
        <f t="shared" si="3"/>
        <v>48592374</v>
      </c>
      <c r="W14" s="38">
        <v>1906671</v>
      </c>
      <c r="X14" s="39">
        <v>2252106</v>
      </c>
      <c r="Y14" s="38">
        <f t="shared" si="4"/>
        <v>46340268</v>
      </c>
      <c r="Z14" s="37" t="str">
        <f t="shared" si="5"/>
        <v>71240010 / 4 - Investimentos / 1211 - Implementação de Infraestrutura Básica nos Municípios da Região do Calha Norte</v>
      </c>
      <c r="AA14" s="40" t="str">
        <f t="shared" si="6"/>
        <v>NÃO</v>
      </c>
    </row>
    <row r="15" spans="1:27" x14ac:dyDescent="0.2">
      <c r="A15" s="37" t="str">
        <f t="shared" si="1"/>
        <v>53000</v>
      </c>
      <c r="B15" s="37" t="str">
        <f t="shared" si="1"/>
        <v>53101</v>
      </c>
      <c r="C15" s="37">
        <v>2026</v>
      </c>
      <c r="D15" s="37" t="s">
        <v>38</v>
      </c>
      <c r="E15" s="37" t="s">
        <v>39</v>
      </c>
      <c r="F15" s="37" t="s">
        <v>40</v>
      </c>
      <c r="G15" s="37" t="s">
        <v>41</v>
      </c>
      <c r="H15" s="37" t="s">
        <v>75</v>
      </c>
      <c r="I15" s="37" t="s">
        <v>43</v>
      </c>
      <c r="J15" s="37" t="s">
        <v>44</v>
      </c>
      <c r="K15" s="37" t="s">
        <v>60</v>
      </c>
      <c r="L15" s="37" t="s">
        <v>76</v>
      </c>
      <c r="M15" s="37" t="s">
        <v>47</v>
      </c>
      <c r="N15" s="38">
        <v>66092382</v>
      </c>
      <c r="O15" s="38">
        <v>66092382</v>
      </c>
      <c r="P15" s="38">
        <v>61880366</v>
      </c>
      <c r="Q15" s="38">
        <v>0</v>
      </c>
      <c r="R15" s="38">
        <v>0</v>
      </c>
      <c r="S15" s="38">
        <f t="shared" si="2"/>
        <v>4212016</v>
      </c>
      <c r="T15" s="38">
        <v>0</v>
      </c>
      <c r="U15" s="38">
        <v>0</v>
      </c>
      <c r="V15" s="38">
        <f t="shared" si="3"/>
        <v>4212016</v>
      </c>
      <c r="W15" s="38">
        <v>165271</v>
      </c>
      <c r="X15" s="39">
        <v>0</v>
      </c>
      <c r="Y15" s="38">
        <f t="shared" si="4"/>
        <v>4212016</v>
      </c>
      <c r="Z15" s="37" t="str">
        <f t="shared" si="5"/>
        <v>71240011 / 4 - Investimentos / 00SX - Apoio a Projetos de Desenvolvimento Sustentável Local Integrado</v>
      </c>
      <c r="AA15" s="40" t="str">
        <f t="shared" si="6"/>
        <v>NÃO</v>
      </c>
    </row>
  </sheetData>
  <sheetProtection algorithmName="SHA-512" hashValue="8INIM2nn0a+HW3fEcfd9mCko/APrRmWaGR6Cog6E9SBH9pnAxLcFP83pjT+JpXJXtrZ3iUrE0bgmkac9QJBCWQ==" saltValue="H39xb5pQKt7o8upjB51dBQ==" spinCount="100000" sheet="1" objects="1" scenarios="1" autoFilter="0"/>
  <autoFilter ref="A4:AA15" xr:uid="{15E5A0EF-B705-46A2-B3CF-93DF08ADD724}"/>
  <conditionalFormatting sqref="X2">
    <cfRule type="notContainsText" dxfId="3" priority="1" operator="notContains" text="OK">
      <formula>ISERROR(SEARCH("OK",X2))</formula>
    </cfRule>
    <cfRule type="containsText" dxfId="2" priority="2" operator="containsText" text="OK">
      <formula>NOT(ISERROR(SEARCH("OK",X2)))</formula>
    </cfRule>
  </conditionalFormatting>
  <conditionalFormatting sqref="X4">
    <cfRule type="cellIs" dxfId="1" priority="3" operator="equal">
      <formula>$W$4</formula>
    </cfRule>
    <cfRule type="cellIs" dxfId="0" priority="4" stopIfTrue="1" operator="notEqual">
      <formula>$W$4</formula>
    </cfRule>
  </conditionalFormatting>
  <dataValidations count="1">
    <dataValidation type="custom" allowBlank="1" showInputMessage="1" showErrorMessage="1" error="Valor inválido! Digite um número inteiro maior ou igual a zero E menor ou igual ao valor indicado no campo &quot;Saldo Atual&quot; E menor ou igual a 12.386.589,00" prompt="Digite um número inteiro maior ou igual a zero E menor ou igual ao valor indicado no campo &quot;Saldo Atual&quot; E menor ou igual a 12.386.589,00" sqref="X5:X15" xr:uid="{7B8DE30D-49C6-4820-BC33-929BC35CB333}">
      <formula1>AND(X5&gt;=0,X5=INT(X5),X5&lt;=S5,X5&lt;=12386589)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Alessandro da Silva Rocha</dc:creator>
  <cp:lastModifiedBy>Stone Bruno Coelho Barbosa</cp:lastModifiedBy>
  <dcterms:created xsi:type="dcterms:W3CDTF">2026-03-31T13:58:29Z</dcterms:created>
  <dcterms:modified xsi:type="dcterms:W3CDTF">2026-04-09T20:05:04Z</dcterms:modified>
</cp:coreProperties>
</file>