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orca\orcamento\OR2025\ATAS E PLANILHAS - BANCADAS\PI\"/>
    </mc:Choice>
  </mc:AlternateContent>
  <bookViews>
    <workbookView xWindow="-120" yWindow="-120" windowWidth="29040" windowHeight="15720" tabRatio="500"/>
  </bookViews>
  <sheets>
    <sheet name="BANCADA PI-FINAl -29.12.25-NOVA" sheetId="3" r:id="rId1"/>
  </sheets>
  <definedNames>
    <definedName name="_xlnm._FilterDatabase" localSheetId="0" hidden="1">'BANCADA PI-FINAl -29.12.25-NOVA'!$A$1:$R$249</definedName>
    <definedName name="_xlnm.Print_Area" localSheetId="0">'BANCADA PI-FINAl -29.12.25-NOVA'!$C$1:$Q$252</definedName>
    <definedName name="_xlnm.Print_Titles" localSheetId="0">'BANCADA PI-FINAl -29.12.25-NOVA'!$1:$1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7" i="3" l="1"/>
  <c r="P249" i="3" l="1"/>
  <c r="P248" i="3"/>
  <c r="P247" i="3"/>
  <c r="P246" i="3"/>
  <c r="P245" i="3"/>
  <c r="P244" i="3"/>
  <c r="P243" i="3"/>
  <c r="P242" i="3"/>
  <c r="P241" i="3"/>
  <c r="O239" i="3"/>
  <c r="P239" i="3" s="1"/>
  <c r="O238" i="3"/>
  <c r="P238" i="3" s="1"/>
  <c r="O237" i="3"/>
  <c r="P237" i="3" s="1"/>
  <c r="O236" i="3"/>
  <c r="P236" i="3" s="1"/>
  <c r="O235" i="3"/>
  <c r="P235" i="3" s="1"/>
  <c r="O234" i="3"/>
  <c r="P234" i="3" s="1"/>
  <c r="O233" i="3"/>
  <c r="P233" i="3" s="1"/>
  <c r="O232" i="3"/>
  <c r="P232" i="3" s="1"/>
  <c r="O231" i="3"/>
  <c r="P231" i="3" s="1"/>
  <c r="O230" i="3"/>
  <c r="P230" i="3" s="1"/>
  <c r="O229" i="3"/>
  <c r="P229" i="3" s="1"/>
  <c r="O228" i="3"/>
  <c r="P228" i="3" s="1"/>
  <c r="O227" i="3"/>
  <c r="P227" i="3" s="1"/>
  <c r="O226" i="3"/>
  <c r="P226" i="3" s="1"/>
  <c r="O225" i="3"/>
  <c r="P225" i="3" s="1"/>
  <c r="O224" i="3"/>
  <c r="P224" i="3" s="1"/>
  <c r="O223" i="3"/>
  <c r="P223" i="3" s="1"/>
  <c r="O222" i="3"/>
  <c r="P222" i="3" s="1"/>
  <c r="O221" i="3"/>
  <c r="P221" i="3" s="1"/>
  <c r="O220" i="3"/>
  <c r="P220" i="3" s="1"/>
  <c r="O219" i="3"/>
  <c r="P219" i="3" s="1"/>
  <c r="O218" i="3"/>
  <c r="P218" i="3" s="1"/>
  <c r="O217" i="3"/>
  <c r="P217" i="3" s="1"/>
  <c r="O216" i="3"/>
  <c r="P216" i="3" s="1"/>
  <c r="O215" i="3"/>
  <c r="P215" i="3" s="1"/>
  <c r="O214" i="3"/>
  <c r="P214" i="3" s="1"/>
  <c r="O213" i="3"/>
  <c r="P213" i="3" s="1"/>
  <c r="O212" i="3"/>
  <c r="P212" i="3" s="1"/>
  <c r="O211" i="3"/>
  <c r="P211" i="3" s="1"/>
  <c r="O210" i="3"/>
  <c r="P210" i="3" s="1"/>
  <c r="O209" i="3"/>
  <c r="P209" i="3" s="1"/>
  <c r="O208" i="3"/>
  <c r="P208" i="3" s="1"/>
  <c r="O207" i="3"/>
  <c r="P207" i="3" s="1"/>
  <c r="O206" i="3"/>
  <c r="P206" i="3" s="1"/>
  <c r="O205" i="3"/>
  <c r="P205" i="3" s="1"/>
  <c r="O204" i="3"/>
  <c r="P204" i="3" s="1"/>
  <c r="O203" i="3"/>
  <c r="P203" i="3" s="1"/>
  <c r="O202" i="3"/>
  <c r="P202" i="3" s="1"/>
  <c r="P201" i="3"/>
  <c r="P200" i="3"/>
  <c r="P199" i="3"/>
  <c r="P198" i="3"/>
  <c r="P197" i="3"/>
  <c r="O196" i="3"/>
  <c r="P196" i="3" s="1"/>
  <c r="P195" i="3"/>
  <c r="P194" i="3"/>
  <c r="P193" i="3"/>
  <c r="P192" i="3"/>
  <c r="P191" i="3"/>
  <c r="P190" i="3"/>
  <c r="P189" i="3"/>
  <c r="P188" i="3"/>
  <c r="P187" i="3"/>
  <c r="P186" i="3"/>
  <c r="P185" i="3"/>
  <c r="P173" i="3"/>
  <c r="P161" i="3"/>
  <c r="P144" i="3"/>
  <c r="P127" i="3"/>
  <c r="P124" i="3"/>
  <c r="P123" i="3"/>
  <c r="P122" i="3"/>
  <c r="P121" i="3"/>
  <c r="P120" i="3"/>
  <c r="P119" i="3"/>
  <c r="P118" i="3"/>
  <c r="P117" i="3"/>
  <c r="O116" i="3"/>
  <c r="P116" i="3" s="1"/>
  <c r="O115" i="3"/>
  <c r="P115" i="3" s="1"/>
  <c r="O114" i="3"/>
  <c r="P114" i="3" s="1"/>
  <c r="O113" i="3"/>
  <c r="P113" i="3" s="1"/>
  <c r="O112" i="3"/>
  <c r="P112" i="3" s="1"/>
  <c r="O111" i="3"/>
  <c r="P111" i="3" s="1"/>
  <c r="P110" i="3"/>
  <c r="P109" i="3"/>
  <c r="P108" i="3"/>
  <c r="P107" i="3"/>
  <c r="P106" i="3"/>
  <c r="P105" i="3"/>
  <c r="P104" i="3"/>
  <c r="O93" i="3"/>
  <c r="P93" i="3" s="1"/>
  <c r="O92" i="3"/>
  <c r="P92" i="3" s="1"/>
  <c r="O91" i="3"/>
  <c r="P91" i="3" s="1"/>
  <c r="O90" i="3"/>
  <c r="P90" i="3" s="1"/>
  <c r="O89" i="3"/>
  <c r="P89" i="3" s="1"/>
  <c r="O88" i="3"/>
  <c r="P88" i="3" s="1"/>
  <c r="O87" i="3"/>
  <c r="P87" i="3" s="1"/>
  <c r="O86" i="3"/>
  <c r="P86" i="3" s="1"/>
  <c r="O85" i="3"/>
  <c r="P85" i="3" s="1"/>
  <c r="O83" i="3"/>
  <c r="P83" i="3" s="1"/>
  <c r="O82" i="3"/>
  <c r="P82" i="3" s="1"/>
  <c r="O81" i="3"/>
  <c r="P81" i="3" s="1"/>
  <c r="O80" i="3"/>
  <c r="P80" i="3" s="1"/>
  <c r="O79" i="3"/>
  <c r="P79" i="3" s="1"/>
  <c r="J79" i="3"/>
  <c r="O78" i="3"/>
  <c r="P78" i="3" s="1"/>
  <c r="J78" i="3"/>
  <c r="O77" i="3"/>
  <c r="P77" i="3" s="1"/>
  <c r="J77" i="3"/>
  <c r="J82" i="3" s="1"/>
  <c r="O70" i="3"/>
  <c r="P70" i="3" s="1"/>
  <c r="O69" i="3"/>
  <c r="P69" i="3" s="1"/>
  <c r="O68" i="3"/>
  <c r="P68" i="3" s="1"/>
  <c r="O67" i="3"/>
  <c r="P67" i="3" s="1"/>
  <c r="O66" i="3"/>
  <c r="P66" i="3" s="1"/>
  <c r="O65" i="3"/>
  <c r="P65" i="3" s="1"/>
  <c r="O64" i="3"/>
  <c r="P64" i="3" s="1"/>
  <c r="O63" i="3"/>
  <c r="P63" i="3" s="1"/>
  <c r="O62" i="3"/>
  <c r="P62" i="3" s="1"/>
  <c r="O61" i="3"/>
  <c r="P61" i="3" s="1"/>
  <c r="O60" i="3"/>
  <c r="P60" i="3" s="1"/>
  <c r="O59" i="3"/>
  <c r="P59" i="3" s="1"/>
  <c r="O58" i="3"/>
  <c r="P58" i="3" s="1"/>
  <c r="O57" i="3"/>
  <c r="P57" i="3" s="1"/>
  <c r="O56" i="3"/>
  <c r="P56" i="3" s="1"/>
  <c r="O55" i="3"/>
  <c r="P55" i="3" s="1"/>
  <c r="P54" i="3"/>
  <c r="P53" i="3"/>
  <c r="P52" i="3"/>
  <c r="P50" i="3"/>
  <c r="P49" i="3"/>
  <c r="P48" i="3"/>
  <c r="P47" i="3"/>
  <c r="P46" i="3"/>
  <c r="P45" i="3"/>
  <c r="P3" i="3"/>
  <c r="P251" i="3" l="1"/>
  <c r="J80" i="3"/>
  <c r="J83" i="3" s="1"/>
  <c r="J81" i="3"/>
</calcChain>
</file>

<file path=xl/sharedStrings.xml><?xml version="1.0" encoding="utf-8"?>
<sst xmlns="http://schemas.openxmlformats.org/spreadsheetml/2006/main" count="1503" uniqueCount="419">
  <si>
    <t>Emenda</t>
  </si>
  <si>
    <t>Cod. Órgão</t>
  </si>
  <si>
    <t>Cod. UO</t>
  </si>
  <si>
    <t>Cod. Ação</t>
  </si>
  <si>
    <t>Favorecido</t>
  </si>
  <si>
    <t>Beneficiário Final (Execução direta/Codevasf)</t>
  </si>
  <si>
    <t>Município indicação Vinculadas</t>
  </si>
  <si>
    <t>CNPJ</t>
  </si>
  <si>
    <t>UF</t>
  </si>
  <si>
    <t>Município</t>
  </si>
  <si>
    <t>GND</t>
  </si>
  <si>
    <t>Mod</t>
  </si>
  <si>
    <t>Objeto</t>
  </si>
  <si>
    <t>QUANTIDADE</t>
  </si>
  <si>
    <t>Valor indicado</t>
  </si>
  <si>
    <t xml:space="preserve">Valor Toral R$ </t>
  </si>
  <si>
    <t>Situação</t>
  </si>
  <si>
    <t>00SX</t>
  </si>
  <si>
    <t>PREF MUNICIPAL</t>
  </si>
  <si>
    <t>SÃO JOÃO DO PIAUÍ</t>
  </si>
  <si>
    <t>06.553.655/0001-73</t>
  </si>
  <si>
    <t>PI</t>
  </si>
  <si>
    <t>PIER PARA ESTRUTURAÇÃO DA CADEIA DO TURISMO, PESCA, AQUICULTURA E MOBILIDADE</t>
  </si>
  <si>
    <t>FUNDAÇÃO UNIVERSIDADE FEDERAL DO PIAUÍ</t>
  </si>
  <si>
    <t>TERESINA</t>
  </si>
  <si>
    <t>06.517.387/0001-34</t>
  </si>
  <si>
    <t>ARMÁRIOS MODULARES</t>
  </si>
  <si>
    <t>Impressora Multifuncional  (Exclusiva ME/EPP)</t>
  </si>
  <si>
    <t>Microscópio Estereoscópio de braço articulado  (Exclusiva ME/EPP)</t>
  </si>
  <si>
    <t>Estereomicroscópio binocular  (Exclusiva ME/EPP)</t>
  </si>
  <si>
    <t>Estabilizador de tensão – Nobreak  (Exclusiva ME/EPP)</t>
  </si>
  <si>
    <t>Impressora térmica  (Exclusiva ME/EPP)</t>
  </si>
  <si>
    <t>Estufa com circulação e renovação de ar   (Exclusiva ME/EPP)</t>
  </si>
  <si>
    <t>ASSOCIAÇÃO DOS CRIADORES DE OVINOS E CAPRINOS DO MUNICIPIO DE BETÂNIA DO PIAUÍ - PI - ASCOBETÂNIA</t>
  </si>
  <si>
    <t>BETÂNIA DO PIAUÍ</t>
  </si>
  <si>
    <t>15.872.321/0001-53</t>
  </si>
  <si>
    <t>Trilhagem  aérea</t>
  </si>
  <si>
    <t xml:space="preserve">Carretilha/roldana  para  sangria  de  suínos, caprinos  e  ovinos </t>
  </si>
  <si>
    <t xml:space="preserve">Carretilha/roldana     para     transporte     e movimentação   de   carcaça   no   abate   de suínos,  caprinos  e  ovinos </t>
  </si>
  <si>
    <t>Trilhagem  aérea  (Reserva ME/EPP)</t>
  </si>
  <si>
    <t>Carretilha/roldana  para  sangria  de  suínos, caprinos  e  ovinos (Reserva ME/EPP)</t>
  </si>
  <si>
    <t>Carretilha/roldana     para     transporte e suínos,  caprinos  e  ovino</t>
  </si>
  <si>
    <t>Box  atordoador (Reserva ME/EPP)</t>
  </si>
  <si>
    <t xml:space="preserve">Insensibilizador     elétrico     para     suíno, caprinos   e   ovinos  </t>
  </si>
  <si>
    <t>Talha    elétrica    capacidade    250    kg    ou superior para abate de caprinos e ovinos</t>
  </si>
  <si>
    <t xml:space="preserve">Gancho S </t>
  </si>
  <si>
    <t>Balancim</t>
  </si>
  <si>
    <t xml:space="preserve">Mesa de inspeção com aba e gancheiras </t>
  </si>
  <si>
    <t xml:space="preserve">Esterilizador     de     facas     e     chaira  </t>
  </si>
  <si>
    <t xml:space="preserve">Lavatório     para     mãos     e     braços </t>
  </si>
  <si>
    <t>Canaleta     de     esgoto     para     piso</t>
  </si>
  <si>
    <t>Carro cuba</t>
  </si>
  <si>
    <t xml:space="preserve">Ábaco </t>
  </si>
  <si>
    <t xml:space="preserve">Mesa </t>
  </si>
  <si>
    <t xml:space="preserve">Canaleta de sangria em “Z” </t>
  </si>
  <si>
    <t>Mesa de inspeção com aba e gancheiras</t>
  </si>
  <si>
    <t xml:space="preserve">Mesa de cortes </t>
  </si>
  <si>
    <t>Mesa</t>
  </si>
  <si>
    <t>Óculo - em inox 304</t>
  </si>
  <si>
    <t>Óculo  com  calha em inox 304</t>
  </si>
  <si>
    <t>Seladora     a     vácuo     de     bancada</t>
  </si>
  <si>
    <t xml:space="preserve">Ensacadeira     de     linguiça    </t>
  </si>
  <si>
    <t xml:space="preserve">Lavador       de       aventais </t>
  </si>
  <si>
    <t xml:space="preserve">Mesa     para     abertura     de     buchos </t>
  </si>
  <si>
    <t>Tanques  de  escaldagem (Principal)</t>
  </si>
  <si>
    <t>Tanques  de  escaldagem (Reserva ME/EPP))</t>
  </si>
  <si>
    <t>Plataforma</t>
  </si>
  <si>
    <t xml:space="preserve">Carro  plataforma  </t>
  </si>
  <si>
    <t>Bombona 200 Litros</t>
  </si>
  <si>
    <t>ASSOCIAÇÃO DO COMÉRCIO AGROPECUÁRIO DO PIAUÍ - ACAPI</t>
  </si>
  <si>
    <t>05.267.839/0001-04</t>
  </si>
  <si>
    <t xml:space="preserve">Prensas </t>
  </si>
  <si>
    <t>ASSOCIAÇÃO RURAL DOS IRRIGANTES E PISCICULTORES DO POVOADO MOREIRA MUNICÍPIO DE DOM INOCÊNCIO PIAUÍ</t>
  </si>
  <si>
    <t>DOM INOCÊNCIO</t>
  </si>
  <si>
    <t>01.332.764/0001-47</t>
  </si>
  <si>
    <t>Unidade de bombeamento centrífuga de 5,0 CV acionada por painéis solares</t>
  </si>
  <si>
    <t>Reservatório em fibra de vidro de 20.000 litros montado em estrutura de concreto premoldada com 7,0 m de altura</t>
  </si>
  <si>
    <t>Tubulação de PVC DN 75 mm EP, 6m</t>
  </si>
  <si>
    <t>Tubulação de PVC, DN 75 mm PN 80, 6 m</t>
  </si>
  <si>
    <t>Tubulação de PVC DN 50mm EP, 6m</t>
  </si>
  <si>
    <t>ASSOCIAÇÃO PIMENTEIRA</t>
  </si>
  <si>
    <t>SÃO RAIMUNDO NONATO</t>
  </si>
  <si>
    <t>30.277.740/0001-30</t>
  </si>
  <si>
    <t>Van - Associação Guias S.Capivara</t>
  </si>
  <si>
    <t>Quadriciclos</t>
  </si>
  <si>
    <t>SENAR</t>
  </si>
  <si>
    <t>41.521.980/0001-55</t>
  </si>
  <si>
    <t>Kit meliponicultura formado por 100 colmeias modelo INPA, 50 colmeias modelo Nordestina, 50 formões e 50 chapéus apícolas.</t>
  </si>
  <si>
    <t>EFA - ASSOCIAÇÃO ESCOLA FAMÍLIA AGRÍCOLA DOS COCAIS</t>
  </si>
  <si>
    <t>SÃO JOÃO DO ARRAIAL</t>
  </si>
  <si>
    <t>10.318.484/0001-75</t>
  </si>
  <si>
    <t>EMBRAPA</t>
  </si>
  <si>
    <t>00.348.003/0133-60</t>
  </si>
  <si>
    <t>Kit meliponicultura formado por 120 colmeias modelo INPA, 77 colmeias modelo Nordestina, 50 formões e 50 chapéus apícolas.</t>
  </si>
  <si>
    <t>MOVIMENTO DOS ATINGIDOS POR BARRAGENS</t>
  </si>
  <si>
    <t>73.316.457/0001-83</t>
  </si>
  <si>
    <t>Motocultivadores</t>
  </si>
  <si>
    <t>Comunidade Terapêutica Monte Moriá</t>
  </si>
  <si>
    <t>PARNAÍBA</t>
  </si>
  <si>
    <t>28.038.064/0001-09</t>
  </si>
  <si>
    <t>Associação dos Trabalhadores e Trabalhadores Rurais do Assentamento P.A Lagoa do Prado - ATRALPI</t>
  </si>
  <si>
    <t>06.324.977/0001-40</t>
  </si>
  <si>
    <t>Comunidade Terapêutica Maanaim</t>
  </si>
  <si>
    <t>32.351.431/0001-99</t>
  </si>
  <si>
    <t>Distrito de Irrigação Tabuleiros Litorâneos - PI</t>
  </si>
  <si>
    <t>23.514.011/0001-95</t>
  </si>
  <si>
    <t>Associação Terra de Libertação e Vivência Agroecológica</t>
  </si>
  <si>
    <t>LUÍS CORREIA</t>
  </si>
  <si>
    <t>08.778.124/0001-04</t>
  </si>
  <si>
    <t>Associação dos Produtores Rurais de Barreiros dos Ribeiros. A. P. R. B. R.</t>
  </si>
  <si>
    <t>MURICI DOS PORTELAS</t>
  </si>
  <si>
    <t>07.461.893/0001-11</t>
  </si>
  <si>
    <t>Associação dos Trabalhadores Rurais da Localidade Casa de Pedra</t>
  </si>
  <si>
    <t>CAXINGÓ</t>
  </si>
  <si>
    <t>08.215.385/0001-16</t>
  </si>
  <si>
    <t>Associação dos Trabalhadores e Trabalhadoras Rurais do Assentamento São Caetano - ATRASC</t>
  </si>
  <si>
    <t>09.199.173/0001-55</t>
  </si>
  <si>
    <t>SÃO JOÃO DO PIAUI</t>
  </si>
  <si>
    <t>JOÃO COSTA</t>
  </si>
  <si>
    <t>01.612.580/0001-30</t>
  </si>
  <si>
    <t>FLORES DO PIAUÍ</t>
  </si>
  <si>
    <t>06.554.158/0001-90</t>
  </si>
  <si>
    <t>ÁGUA BRANCA</t>
  </si>
  <si>
    <t>06.554.760/0001-27</t>
  </si>
  <si>
    <t>06.772.859/0001-03</t>
  </si>
  <si>
    <t>23.500.002/0001-45</t>
  </si>
  <si>
    <t>CONCEIÇÃO DO CANINDÉ</t>
  </si>
  <si>
    <t>06.553.697/0001-04</t>
  </si>
  <si>
    <t>ASSOCIAÇÃO DE MULHERES CRIADORAS DE GALINHAS DO MUNICÍPIO DE BETÂNIA DO PIAUÍ</t>
  </si>
  <si>
    <t>35.067.030/0001-08</t>
  </si>
  <si>
    <t>Mesa – confeccionado em aço inox AISI 304</t>
  </si>
  <si>
    <t>Lavador de aventais – manual, confeccionado em aço inox 304</t>
  </si>
  <si>
    <t>Carro plataforma em aço inox AISI 304</t>
  </si>
  <si>
    <t>Freezer horizontal - Capacidade 500 litros, cor branca</t>
  </si>
  <si>
    <t xml:space="preserve">Mesa em aço inox ASI-304  </t>
  </si>
  <si>
    <t xml:space="preserve">Associação das Marisqueiras e filetadeiras de Luis Correia </t>
  </si>
  <si>
    <t>Luís Correia - PI</t>
  </si>
  <si>
    <t>10.847.148/0001-10</t>
  </si>
  <si>
    <t>Barracas de feiras (2,0 x 1,15)</t>
  </si>
  <si>
    <t>Associação dos Catadores de Mariscos de Ilha Grande - PI</t>
  </si>
  <si>
    <t>Ilha Grande</t>
  </si>
  <si>
    <t>10.694.948/0001-48</t>
  </si>
  <si>
    <t xml:space="preserve">Associação dos Pescadores de Manjuba do Igaraçu </t>
  </si>
  <si>
    <t>Parnaíba</t>
  </si>
  <si>
    <t>07.211.710/0001-00</t>
  </si>
  <si>
    <t>Associação dos Apicultores do Solo Litorâneo - APISOL</t>
  </si>
  <si>
    <t>11.330.527/0001-09</t>
  </si>
  <si>
    <t xml:space="preserve">Instituto Federal de Educação, Ciência e Tecnologia do Piauí - IFPI - Campus de Cocal entregou ofício solicitando apoio na visita </t>
  </si>
  <si>
    <t>Cocal</t>
  </si>
  <si>
    <t>10.806.496/0018-97</t>
  </si>
  <si>
    <t>Prefeitura Municipal</t>
  </si>
  <si>
    <t>PARNAIBA</t>
  </si>
  <si>
    <t>06.554.430/0001-31</t>
  </si>
  <si>
    <t>PREFEITURA</t>
  </si>
  <si>
    <t>01.612.618/0001-75</t>
  </si>
  <si>
    <t>Caminhão compactador</t>
  </si>
  <si>
    <t>Luis Correia</t>
  </si>
  <si>
    <t>Kit de irrigação 500 m² com caixas d'água</t>
  </si>
  <si>
    <t>Caxingó</t>
  </si>
  <si>
    <t>Associação dos Piscicultores do Povoado Estreito - Buriti dos Lopes</t>
  </si>
  <si>
    <t>Buriti dos Lopes</t>
  </si>
  <si>
    <t>35.302.134/0001-41</t>
  </si>
  <si>
    <t>Associação dos Produtores Rurais de Barreiros dos Ribeiros. A. P. R. B. R</t>
  </si>
  <si>
    <t>Murici dos Portelas</t>
  </si>
  <si>
    <t>Associação dos Pequenos Produtores do Assentamento Marrecas</t>
  </si>
  <si>
    <t>63.325.120/0001-89</t>
  </si>
  <si>
    <t>Grade aradora</t>
  </si>
  <si>
    <t>Assunção do Piaui</t>
  </si>
  <si>
    <t>06.554.481/0001-90</t>
  </si>
  <si>
    <t xml:space="preserve">Associação dos Produtores de Bom Sucesso </t>
  </si>
  <si>
    <t>Santa Luz</t>
  </si>
  <si>
    <t>56.981.956/0001-76</t>
  </si>
  <si>
    <t>Flores do Piaui</t>
  </si>
  <si>
    <t>Água Branca</t>
  </si>
  <si>
    <t>06.554.760/0001~27</t>
  </si>
  <si>
    <t xml:space="preserve">Associação Comunitária dos trabalhadores e Trabalhadoras Rurais do Ass.Trombeta </t>
  </si>
  <si>
    <t>Cristino Castro</t>
  </si>
  <si>
    <t>07.493.254/0001-38</t>
  </si>
  <si>
    <t>Pajeú</t>
  </si>
  <si>
    <t>01.612.602/0001-62</t>
  </si>
  <si>
    <t>Floresta</t>
  </si>
  <si>
    <t>01.612.578/0001-61</t>
  </si>
  <si>
    <t>Belém do Piauí</t>
  </si>
  <si>
    <t>01.612.560/0001-60</t>
  </si>
  <si>
    <t>Bom Jesus do Piauí</t>
  </si>
  <si>
    <t>06.554.356/0001-53</t>
  </si>
  <si>
    <t>Piscina fluturante</t>
  </si>
  <si>
    <t>Quiosque (FEIRA FLUTUANTE)</t>
  </si>
  <si>
    <t xml:space="preserve">Lote de Ovinos e Caprinos composto por 03 reprodutores Dorper, 05 reprodutores Santa Inês, 02 reprodutores  Boer e 06 reprodutores Anglo Nubianos   </t>
  </si>
  <si>
    <t xml:space="preserve">Lote de Ovinos e Caprinos composto por 02 reprodutores Dorper, 04 reprodutores Santa Inês, 01 reprodutor  Boer e 03 reprodutores Anglo Nubianos   </t>
  </si>
  <si>
    <t xml:space="preserve">Lote de Ovinos e Caprinos composto por 02 reprodutores Dorper, 04 reprodutores Santa Inês, 02 reprodutores Boer e 02 reprodutores Anglo Nubianos   </t>
  </si>
  <si>
    <t xml:space="preserve">Lote de Ovinos e Caprinos composto por 02 reprodutores Dorper, 02 reprodutores Santa Inês, 01 reprodutor  Boer e 03 reprodutores Anglo Nubianos   </t>
  </si>
  <si>
    <t>Aquisição de Barco</t>
  </si>
  <si>
    <t>Instituto de Pesca e Aquicultura Mulheres das Águas - IPAMA</t>
  </si>
  <si>
    <t>MADEIRO</t>
  </si>
  <si>
    <t>10.863.920/0001-97</t>
  </si>
  <si>
    <t>PREFEITURA MUNICIPAL</t>
  </si>
  <si>
    <t>SANTA FILOMENA</t>
  </si>
  <si>
    <t>06.554.240/0001-14</t>
  </si>
  <si>
    <t>Colônia de Pescadores Z-08</t>
  </si>
  <si>
    <t>05.461.425/0001-11</t>
  </si>
  <si>
    <t>INSTITUTO SERRA</t>
  </si>
  <si>
    <t>58.405.756/0001-09</t>
  </si>
  <si>
    <t>Aquisição de Barcos</t>
  </si>
  <si>
    <t>Ass.de Desenv.Comunitário do Município de São João</t>
  </si>
  <si>
    <t>07.828.096/0001-20</t>
  </si>
  <si>
    <t>SÃO MIGUEL DA BAIXA GRANDE</t>
  </si>
  <si>
    <t>01.612.623/0001-88</t>
  </si>
  <si>
    <t xml:space="preserve">VAN / Minibus </t>
  </si>
  <si>
    <t>ALAGOINHA DO PIAUÍ</t>
  </si>
  <si>
    <t>07.450.778/0001-41</t>
  </si>
  <si>
    <t>SÃO FRANCISCO DE ASSIS DO PIAUÍ</t>
  </si>
  <si>
    <t>01.612.678/0001-98</t>
  </si>
  <si>
    <t>ELISEU MARTINS</t>
  </si>
  <si>
    <t>06.554.059/0001-08</t>
  </si>
  <si>
    <t>MARCOS PARENTE</t>
  </si>
  <si>
    <t>06.554.133/0001-96</t>
  </si>
  <si>
    <t>GILBUÉS</t>
  </si>
  <si>
    <t>06.554.216/0001-85</t>
  </si>
  <si>
    <t>GUADALUPE</t>
  </si>
  <si>
    <t>06.554.083/0001-47</t>
  </si>
  <si>
    <t>Trator agrícola 75 CV, 4x4</t>
  </si>
  <si>
    <t>Carreta Agrícola 4T</t>
  </si>
  <si>
    <t>Arado reversível - 03 discos</t>
  </si>
  <si>
    <t>ASSOCIACAO DE MORADORES E PEQUENOS PRODUORES RURAIS DE MORRO ACAUA E BAIXA DO BARGADO</t>
  </si>
  <si>
    <t>ALAGOINHA</t>
  </si>
  <si>
    <t>05.128.173/0001-03</t>
  </si>
  <si>
    <t>TRATOR</t>
  </si>
  <si>
    <t>GRADE ARADORA</t>
  </si>
  <si>
    <t>ASSOCIAÇÃO DOS PRODUTORES RURAIS DO MUNICÍPIO DE ALEGRETE DO PIAUÍ</t>
  </si>
  <si>
    <t>ALEGRETE DO PIAUÍ</t>
  </si>
  <si>
    <t>10.582.610/0001-02</t>
  </si>
  <si>
    <t>CAIXAS D' AGUA</t>
  </si>
  <si>
    <t>BARRA D'ALCÂNTARA</t>
  </si>
  <si>
    <t>01.612.565/0001-92</t>
  </si>
  <si>
    <t>BARREIRAS DO PIAUI</t>
  </si>
  <si>
    <t>06.554.224/0001-21</t>
  </si>
  <si>
    <t>Associação dos Pequenos Produtores da Comunidade da Malhada</t>
  </si>
  <si>
    <t>BELA VISTA DO PIAUÍ</t>
  </si>
  <si>
    <t>00.300.330/0001-00</t>
  </si>
  <si>
    <t>BOM JESUS</t>
  </si>
  <si>
    <t>CASA DE FARINHA</t>
  </si>
  <si>
    <t>ASSOCIAÇÃO DOS PEQUENOS PRODUTORES RURAIS DAS COMUNIDADES BOQUEIRÃO E RETIRO, CNPJ 05.895.029/0001-00</t>
  </si>
  <si>
    <t>CAMPINAS DO PIAUÍ</t>
  </si>
  <si>
    <t>05.895.029/0001-00</t>
  </si>
  <si>
    <t>CENTRO DE FORMACAO EDUCACIONAL PARA CONVIVENCIA COM O SEMIARIDO</t>
  </si>
  <si>
    <t>CASTELO DO PIAUÍ</t>
  </si>
  <si>
    <t>12.353.372/0001-80</t>
  </si>
  <si>
    <t>ASSOC DOS PEQUENOS PROD RURAIS DO BARREIRO DO CAITITU</t>
  </si>
  <si>
    <t>01.751.602/0001-43</t>
  </si>
  <si>
    <t>CRISTALANDIA</t>
  </si>
  <si>
    <t>06.554.299/0001-02</t>
  </si>
  <si>
    <t>CURRAIS</t>
  </si>
  <si>
    <t>01.612.752/0001-76</t>
  </si>
  <si>
    <t>FRANCISCO MACEDO</t>
  </si>
  <si>
    <t>01.612.577/0001-17</t>
  </si>
  <si>
    <t>francisco macedo</t>
  </si>
  <si>
    <t>CAMINHÃO 3/4</t>
  </si>
  <si>
    <t>ASSOCIAÇÃO DOS PEQUENOS AGROPECUARISTAS DA ILHA GRANDE DO PIAUI- APAIG, CNPJ 18.249.329/0001-56</t>
  </si>
  <si>
    <t>ILHA GRANDE</t>
  </si>
  <si>
    <t>18.249.329/0001-56</t>
  </si>
  <si>
    <t>BARCO</t>
  </si>
  <si>
    <t>INHUMA</t>
  </si>
  <si>
    <t>06.553.739/0001-07</t>
  </si>
  <si>
    <t>ASSOCIACAO COMUNITARIA DOS MORADORES DO MUNICIPIO DE ITAINOPOLIS PI</t>
  </si>
  <si>
    <t>ITAINOPOLIS</t>
  </si>
  <si>
    <t>07.451.032/0001-52</t>
  </si>
  <si>
    <t>TANQUE REDE</t>
  </si>
  <si>
    <t>MOTOR DE RABETA</t>
  </si>
  <si>
    <t>CAIXA DE ABELHA</t>
  </si>
  <si>
    <t>JOSÉ DE FREITAS</t>
  </si>
  <si>
    <t>06.554.786/0001-75</t>
  </si>
  <si>
    <t>LAGOA DO BARRO</t>
  </si>
  <si>
    <t>41.522.301/0001-62</t>
  </si>
  <si>
    <t>ASSOC DE DESENV COM DOS MOR E PEQ PROD DE PAU CHAPADA</t>
  </si>
  <si>
    <t>LAGOA DO PIAUI</t>
  </si>
  <si>
    <t>01.426.073/0001-02</t>
  </si>
  <si>
    <t>PREFEITA</t>
  </si>
  <si>
    <t>LAGOINHA DO PIAUI</t>
  </si>
  <si>
    <t>01.612.587/0001-52</t>
  </si>
  <si>
    <t xml:space="preserve">ASSOCIACAO DE DESENVOLVIMENTO COMUNITARIO E DOS TRABALHADORES DA AGRICULTURA FAMILIAR DE LAGOINHA DO PIAUI - ADCTAFL </t>
  </si>
  <si>
    <t>03.122.698/0001-06</t>
  </si>
  <si>
    <t>MASSAPÊ</t>
  </si>
  <si>
    <t>01.612.591/0001-10</t>
  </si>
  <si>
    <t>ASSOCIACAO DOS MORADORES DO POVOADO BURACO D'AGUA - AMPB</t>
  </si>
  <si>
    <t>OLHO D'ÁGUA</t>
  </si>
  <si>
    <t>11.744.082/0001-03</t>
  </si>
  <si>
    <t xml:space="preserve"> ASSOCIACAO DOS AGRICULTORES FAMILIARES DA COMUNIDADE ACUDE NOVO</t>
  </si>
  <si>
    <t>PASSAGEM FRANCA</t>
  </si>
  <si>
    <t>07.940.859/0001-20</t>
  </si>
  <si>
    <t>INSTITUTO FLOR DO CAJUEIRO, CNPJ 18.791.466/0001-18</t>
  </si>
  <si>
    <t>PATOS DO PIAUÍ</t>
  </si>
  <si>
    <t>18.791.466/0001-18</t>
  </si>
  <si>
    <t>ASSOCIAÇÃO DOS MORADORES DE COROATÁ E LUGARES VIZINHOS, CNPJ 35.127.158/0001-01</t>
  </si>
  <si>
    <t>PICOS</t>
  </si>
  <si>
    <t>35.127.158/0001-01</t>
  </si>
  <si>
    <t>ASSOCIACAO MISTA DOS PEQUENOS PRODUTORES RURAIS DAS COMUNIDADES OITIS, RIACHO SECO E MALHADA DA AREIA</t>
  </si>
  <si>
    <t>19.620.842/0001-74</t>
  </si>
  <si>
    <t>CAMINHÃO PIPA</t>
  </si>
  <si>
    <t>06.553.804/0001-02</t>
  </si>
  <si>
    <t>INSTITUTO PROAGER CNPJ 07.713.067/0001-12</t>
  </si>
  <si>
    <t>PIRACURUCA</t>
  </si>
  <si>
    <t>07.713.067/0001-12</t>
  </si>
  <si>
    <t>ASSOCIAÇÃO BENEFICENTE DE MORADORES DA VILA ALENCAR E BAIRRO PLANALTINA,
CNPJ: 04.800.208/0001-46</t>
  </si>
  <si>
    <t>REDENÇÃO DO GURGUEIA</t>
  </si>
  <si>
    <t>04.800.208/0001-46</t>
  </si>
  <si>
    <t>ASSOCIAÇÃO DOS PEQUENOS PRODUTORES RURAIS DA MATA, CNPJ 01.038.490/0001-88</t>
  </si>
  <si>
    <t>RIACHO FRIO</t>
  </si>
  <si>
    <t>01.038.490/0001-88</t>
  </si>
  <si>
    <t>ASSOCIAÇÃO COMUNITÁRIA DE SANTA CRUZ DOS MILAGRES, cnpj 17.962.433/0001-20</t>
  </si>
  <si>
    <t>SANTA CRUZ DOS MILAGRES</t>
  </si>
  <si>
    <t>17.962.433/0001-20</t>
  </si>
  <si>
    <t>Carreta agrícola</t>
  </si>
  <si>
    <t xml:space="preserve">ASSOCIACAO DOS PEQUENOS PRODUTORES RURAIS DE PRIMAVERA </t>
  </si>
  <si>
    <t>SANTA LUZ</t>
  </si>
  <si>
    <t>04.979.081/0001-74</t>
  </si>
  <si>
    <t>PREFEITO</t>
  </si>
  <si>
    <t>SANTANA</t>
  </si>
  <si>
    <t>41.522.137/0001-93</t>
  </si>
  <si>
    <t>Associação dos Pequenos Produtores de Leite do Município de São Braz do Piauí-Piauí, cnpj 10.960.510/0001-64</t>
  </si>
  <si>
    <t>SÃO BRAZ DO PIAUÍ</t>
  </si>
  <si>
    <t>10.960.510/0001-64</t>
  </si>
  <si>
    <t>associacao dos pequenos produtores da comunidade volta do riacho</t>
  </si>
  <si>
    <t>05.056.517/0001-16</t>
  </si>
  <si>
    <t>SÃO LUIS DO PIAUÍ</t>
  </si>
  <si>
    <t>01.519.467/0001-05</t>
  </si>
  <si>
    <t>ASSOCIACAO DOS PRODUTORES RURAIS DE SAO MIGUEL DO TAPUIO E REGIAO</t>
  </si>
  <si>
    <t>SÃO MIGUEL DO TAPUIO</t>
  </si>
  <si>
    <t>13.079.551/0001-34</t>
  </si>
  <si>
    <t xml:space="preserve">SÃO PEDRO </t>
  </si>
  <si>
    <t>06.554.810/0001-76</t>
  </si>
  <si>
    <t>Associacao de Moradores de Pequenos Produtores Rurais da Agricultura Familiar do Assentamento Maria de Lourdes</t>
  </si>
  <si>
    <t>52.832.513/0001-62</t>
  </si>
  <si>
    <t>Associação dos Moradores Bela Vista e Localidades Vizinhas, CNPJ 55.433.896/0001-94</t>
  </si>
  <si>
    <t>UNIÃO</t>
  </si>
  <si>
    <t>55.433.896/0001-94</t>
  </si>
  <si>
    <t>Associação dos Pequeno sProdutores do Assentamento Marrecas</t>
  </si>
  <si>
    <t>65.325.120/0001-89</t>
  </si>
  <si>
    <t>SECRETARIA ESTADUAL DE DEFESA CIVIL</t>
  </si>
  <si>
    <t>08.789.777/0001-99</t>
  </si>
  <si>
    <t>CAMINHÃO COM CARROCERIA ABERTA</t>
  </si>
  <si>
    <t>ROÇADEIRA HIDRÁULICA ARTICULADA</t>
  </si>
  <si>
    <t>CASA DE FARINHA MOVÉL E FÉCULA</t>
  </si>
  <si>
    <t xml:space="preserve">GRADE ARADORA 14/26 </t>
  </si>
  <si>
    <t>Ass.Comunitária de Desenvolvimento Social de Flores do Piauí</t>
  </si>
  <si>
    <t>00.834.576/0001-54</t>
  </si>
  <si>
    <t xml:space="preserve">Colhedora/Ensiladeira </t>
  </si>
  <si>
    <t>Plaina niveladora traseira</t>
  </si>
  <si>
    <t>Carreta Pipa</t>
  </si>
  <si>
    <t>Batedeira de Cereais</t>
  </si>
  <si>
    <t>Carreta agrícola 4T</t>
  </si>
  <si>
    <t>Colmeias modelo langstroth</t>
  </si>
  <si>
    <t>Associação dos Peq.Prod. Rurais da Localidade Sobradinho</t>
  </si>
  <si>
    <t>10.268.121/0001-72</t>
  </si>
  <si>
    <t>kits de irrigação de 500m² com caixasd'água</t>
  </si>
  <si>
    <t>Tanques redes</t>
  </si>
  <si>
    <t>Associação de Piscicultores de Caxingó</t>
  </si>
  <si>
    <t>21.745.870/0001-60</t>
  </si>
  <si>
    <t>TANQUES REDES</t>
  </si>
  <si>
    <t>Associação dos Piscicultores familiares do Assentamento São Caetano Município de Caxingó - PI</t>
  </si>
  <si>
    <t>43.985.557/0001-31</t>
  </si>
  <si>
    <t>26.365.405/0001-17</t>
  </si>
  <si>
    <t>LUZILÂNDIA</t>
  </si>
  <si>
    <t>02.516.150/0001-88</t>
  </si>
  <si>
    <t>Associação dos Piscicultores da Lagoa do Cajueiro - APLC</t>
  </si>
  <si>
    <t>21.543.750/0001-80</t>
  </si>
  <si>
    <t>Associação dos Pescadores e Piscicultores Peixe Bonito</t>
  </si>
  <si>
    <t>MATIAS OLIMPIO</t>
  </si>
  <si>
    <t>24.730.425/0001-14</t>
  </si>
  <si>
    <t>Colmeias modelo Lansgtroth</t>
  </si>
  <si>
    <t xml:space="preserve">Associação dos Trabalhadores e Trabalhadoras Rurais do Assentamento São Caetano - ATRASC </t>
  </si>
  <si>
    <t xml:space="preserve">Comunidade Terapêutica Monte Moriá </t>
  </si>
  <si>
    <t>Cooperativa de Desenvolvimento Agropecuário de Cocal - FRUTAMEL</t>
  </si>
  <si>
    <t>29.737.577/0001-62</t>
  </si>
  <si>
    <t>Instituto Federal de Educação, Ciência e Tecnologia do Piauí - IFPI - Campus de Cocal</t>
  </si>
  <si>
    <t>Associação dos Pequenos Produtores Rurais da Comunidade Baixa Verde</t>
  </si>
  <si>
    <t>02.393.192/0001-79</t>
  </si>
  <si>
    <t>Associação de Piscicultores de Caxingó - comunidade Entre Caatinga</t>
  </si>
  <si>
    <t>Aerados Chafariz</t>
  </si>
  <si>
    <t xml:space="preserve">Associação dos Piscicultores do Povoado Estreito - Buriti dos Lopes (pequenos piscicultores em várias comunidades) </t>
  </si>
  <si>
    <t xml:space="preserve">Associação dos Pescadores e Piscicultores do Município de Luzilândia </t>
  </si>
  <si>
    <t>luzilândia</t>
  </si>
  <si>
    <t>Luzilândia</t>
  </si>
  <si>
    <t>Associação de Pescadores e Criadores de Peixe de Murici dos Portelas - PI</t>
  </si>
  <si>
    <t>13.412.240/0001-45</t>
  </si>
  <si>
    <t>Associação dos Piscicultores de Cajazeiras de Baixo</t>
  </si>
  <si>
    <t>26.775.406/0001-30</t>
  </si>
  <si>
    <t>Berçário</t>
  </si>
  <si>
    <t>Associação dos Piscicultores Familiares do Município de Parnaíba - lagoa da Prata</t>
  </si>
  <si>
    <t>Associação dos Pescadores e Piscicultores do Município de Luzilândia - Piscicultura Peixe Bom</t>
  </si>
  <si>
    <t>Matias Olimpio</t>
  </si>
  <si>
    <t>Associação Comunitária dos Moradores de Mexeriqueira</t>
  </si>
  <si>
    <t>00.244.895/0001-00</t>
  </si>
  <si>
    <t>Motores de Rabeta</t>
  </si>
  <si>
    <t>Colônia de Pescadores Z-1 (</t>
  </si>
  <si>
    <t xml:space="preserve">Luis Correia </t>
  </si>
  <si>
    <t>09.583.925/0001-62</t>
  </si>
  <si>
    <t xml:space="preserve">Colônia de Pescadores Z-38  de Parnaíba </t>
  </si>
  <si>
    <t>07.821.948/0001-57</t>
  </si>
  <si>
    <t>Madeiro</t>
  </si>
  <si>
    <t>Colônia de Pescadores Z - 17 - pescadores em Joaquim Pires</t>
  </si>
  <si>
    <t>Joaquim Pires</t>
  </si>
  <si>
    <t>73.912.040/0001-83</t>
  </si>
  <si>
    <t>56.981.956/0001-79</t>
  </si>
  <si>
    <t>Plantadeira e adubadeira</t>
  </si>
  <si>
    <t>56.981.956/0001-78</t>
  </si>
  <si>
    <t>Sebastião Leal</t>
  </si>
  <si>
    <t>01.612.610/0001-09</t>
  </si>
  <si>
    <t>Júlio Borges</t>
  </si>
  <si>
    <t>01.612.619/0001-10</t>
  </si>
  <si>
    <t>Ass.Comunit.de Desenv.Social de Flores</t>
  </si>
  <si>
    <t xml:space="preserve">Aquisição e Montagem de Equipamentos para Sistema de Bombeamento de Poço Tubular com suprimento por Energia solar </t>
  </si>
  <si>
    <t>BOMFIM DO PIAUI</t>
  </si>
  <si>
    <t>41.522.210/0001-27</t>
  </si>
  <si>
    <t>incluido</t>
  </si>
  <si>
    <t>Incluiu</t>
  </si>
  <si>
    <r>
      <t>06.554.869/0001-64</t>
    </r>
    <r>
      <rPr>
        <sz val="10"/>
        <rFont val="Calibri"/>
        <family val="2"/>
      </rPr>
      <t>,</t>
    </r>
  </si>
  <si>
    <r>
      <t>Associação dos Piscicultores Familiares do Município de Parnaíba -</t>
    </r>
    <r>
      <rPr>
        <b/>
        <sz val="12"/>
        <rFont val="Times New Roman"/>
        <family val="1"/>
      </rPr>
      <t xml:space="preserve"> lagoa da Prata</t>
    </r>
  </si>
  <si>
    <r>
      <t xml:space="preserve">Associação dos Pescadores e Piscicultores do Município de Luzilândia - </t>
    </r>
    <r>
      <rPr>
        <b/>
        <sz val="12"/>
        <rFont val="Times New Roman"/>
        <family val="1"/>
      </rPr>
      <t>Piscicultura Peixe Bom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</si>
</sst>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[Red]0"/>
  </numFmts>
  <fonts count="25">
    <font>
      <sz val="11"/>
      <color rgb="FF000000"/>
      <name val="Calibri"/>
      <charset val="134"/>
    </font>
    <font>
      <sz val="11"/>
      <color rgb="FF00B050"/>
      <name val="Calibri"/>
      <family val="2"/>
    </font>
    <font>
      <sz val="11"/>
      <color rgb="FFC0504D"/>
      <name val="Calibri"/>
      <family val="2"/>
    </font>
    <font>
      <sz val="11"/>
      <color rgb="FF00A933"/>
      <name val="Calibri"/>
      <family val="2"/>
    </font>
    <font>
      <sz val="10"/>
      <color rgb="FF00B050"/>
      <name val="Arial Narrow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0"/>
      <name val="Calibri Light"/>
      <family val="2"/>
    </font>
    <font>
      <sz val="12"/>
      <name val="Times New Roman"/>
      <family val="1"/>
    </font>
    <font>
      <sz val="11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1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000000"/>
      <name val="Calibri"/>
      <family val="2"/>
    </font>
    <font>
      <sz val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DEE8"/>
        <bgColor rgb="FF99CCFF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44" fontId="2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64" fontId="7" fillId="0" borderId="0" xfId="1" applyBorder="1" applyAlignment="1" applyProtection="1">
      <alignment horizontal="right"/>
    </xf>
    <xf numFmtId="0" fontId="0" fillId="0" borderId="0" xfId="0" applyAlignme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 shrinkToFit="1"/>
    </xf>
    <xf numFmtId="0" fontId="8" fillId="3" borderId="1" xfId="0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 shrinkToFit="1"/>
    </xf>
    <xf numFmtId="3" fontId="8" fillId="3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165" fontId="8" fillId="3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164" fontId="11" fillId="4" borderId="1" xfId="1" applyFont="1" applyFill="1" applyBorder="1" applyAlignment="1" applyProtection="1">
      <alignment horizontal="right"/>
    </xf>
    <xf numFmtId="0" fontId="12" fillId="4" borderId="1" xfId="0" applyFont="1" applyFill="1" applyBorder="1" applyAlignment="1" applyProtection="1">
      <alignment vertical="top"/>
    </xf>
    <xf numFmtId="0" fontId="12" fillId="4" borderId="1" xfId="0" applyFont="1" applyFill="1" applyBorder="1" applyAlignment="1" applyProtection="1">
      <alignment horizontal="center"/>
    </xf>
    <xf numFmtId="0" fontId="13" fillId="4" borderId="1" xfId="0" applyFont="1" applyFill="1" applyBorder="1" applyAlignment="1" applyProtection="1">
      <alignment vertical="center"/>
    </xf>
    <xf numFmtId="0" fontId="13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/>
    <xf numFmtId="0" fontId="10" fillId="4" borderId="1" xfId="0" applyFont="1" applyFill="1" applyBorder="1" applyAlignment="1" applyProtection="1">
      <alignment horizontal="left" vertical="center" wrapText="1"/>
    </xf>
    <xf numFmtId="3" fontId="14" fillId="3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/>
    <xf numFmtId="0" fontId="11" fillId="4" borderId="1" xfId="0" applyFont="1" applyFill="1" applyBorder="1" applyAlignment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/>
    </xf>
    <xf numFmtId="0" fontId="16" fillId="4" borderId="1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vertical="center"/>
    </xf>
    <xf numFmtId="0" fontId="11" fillId="3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 wrapText="1"/>
    </xf>
    <xf numFmtId="0" fontId="11" fillId="3" borderId="1" xfId="0" applyFont="1" applyFill="1" applyBorder="1" applyAlignment="1" applyProtection="1">
      <alignment horizontal="center"/>
    </xf>
    <xf numFmtId="0" fontId="16" fillId="4" borderId="1" xfId="0" applyFont="1" applyFill="1" applyBorder="1" applyAlignment="1" applyProtection="1">
      <alignment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vertical="center"/>
    </xf>
    <xf numFmtId="1" fontId="16" fillId="4" borderId="1" xfId="0" applyNumberFormat="1" applyFont="1" applyFill="1" applyBorder="1" applyAlignment="1" applyProtection="1">
      <alignment horizontal="center" vertical="center" shrinkToFit="1"/>
    </xf>
    <xf numFmtId="4" fontId="8" fillId="4" borderId="1" xfId="0" applyNumberFormat="1" applyFont="1" applyFill="1" applyBorder="1" applyAlignment="1" applyProtection="1">
      <alignment horizontal="right" vertical="center" wrapText="1"/>
    </xf>
    <xf numFmtId="0" fontId="16" fillId="3" borderId="1" xfId="0" applyFont="1" applyFill="1" applyBorder="1" applyAlignment="1" applyProtection="1">
      <alignment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164" fontId="11" fillId="4" borderId="1" xfId="0" applyNumberFormat="1" applyFont="1" applyFill="1" applyBorder="1" applyAlignment="1" applyProtection="1">
      <alignment horizontal="right" vertical="center" wrapText="1"/>
    </xf>
    <xf numFmtId="0" fontId="17" fillId="4" borderId="1" xfId="0" applyFont="1" applyFill="1" applyBorder="1" applyAlignment="1" applyProtection="1">
      <alignment vertical="center" wrapText="1"/>
    </xf>
    <xf numFmtId="164" fontId="17" fillId="4" borderId="1" xfId="1" applyFont="1" applyFill="1" applyBorder="1" applyAlignment="1" applyProtection="1">
      <alignment horizontal="right"/>
    </xf>
    <xf numFmtId="164" fontId="17" fillId="4" borderId="1" xfId="0" applyNumberFormat="1" applyFont="1" applyFill="1" applyBorder="1" applyAlignment="1" applyProtection="1">
      <alignment horizontal="right" vertical="center" wrapText="1"/>
    </xf>
    <xf numFmtId="0" fontId="8" fillId="5" borderId="1" xfId="0" applyFont="1" applyFill="1" applyBorder="1" applyAlignment="1" applyProtection="1">
      <alignment vertical="center" wrapText="1"/>
    </xf>
    <xf numFmtId="0" fontId="18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19" fillId="4" borderId="0" xfId="0" applyFont="1" applyFill="1" applyAlignment="1" applyProtection="1">
      <alignment vertical="center" wrapText="1"/>
    </xf>
    <xf numFmtId="164" fontId="11" fillId="4" borderId="0" xfId="1" applyFont="1" applyFill="1" applyBorder="1" applyAlignment="1" applyProtection="1">
      <alignment horizontal="right"/>
    </xf>
    <xf numFmtId="164" fontId="17" fillId="4" borderId="0" xfId="1" applyFont="1" applyFill="1" applyBorder="1" applyAlignment="1" applyProtection="1">
      <alignment horizontal="right"/>
    </xf>
    <xf numFmtId="0" fontId="14" fillId="4" borderId="0" xfId="0" applyFont="1" applyFill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 shrinkToFit="1"/>
    </xf>
    <xf numFmtId="0" fontId="20" fillId="3" borderId="1" xfId="0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/>
    <xf numFmtId="43" fontId="6" fillId="0" borderId="0" xfId="0" applyNumberFormat="1" applyFont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vertical="center" wrapText="1"/>
    </xf>
    <xf numFmtId="164" fontId="11" fillId="6" borderId="1" xfId="1" applyFont="1" applyFill="1" applyBorder="1" applyAlignment="1" applyProtection="1">
      <alignment horizontal="right"/>
    </xf>
    <xf numFmtId="0" fontId="24" fillId="0" borderId="2" xfId="0" applyFont="1" applyBorder="1" applyAlignment="1">
      <alignment horizontal="left" vertical="center"/>
    </xf>
    <xf numFmtId="44" fontId="24" fillId="0" borderId="1" xfId="2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933"/>
      <rgbColor rgb="00000080"/>
      <rgbColor rgb="00808000"/>
      <rgbColor rgb="00800080"/>
      <rgbColor rgb="00008080"/>
      <rgbColor rgb="00C0C0C0"/>
      <rgbColor rgb="00808080"/>
      <rgbColor rgb="009999FF"/>
      <rgbColor rgb="00C0504D"/>
      <rgbColor rgb="00EEECE1"/>
      <rgbColor rgb="00CCFFFF"/>
      <rgbColor rgb="00660066"/>
      <rgbColor rgb="00FF8080"/>
      <rgbColor rgb="000066CC"/>
      <rgbColor rgb="00B7DEE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7"/>
  <sheetViews>
    <sheetView tabSelected="1" topLeftCell="C172" zoomScale="85" zoomScaleNormal="85" workbookViewId="0">
      <selection activeCell="P10" sqref="P10"/>
    </sheetView>
  </sheetViews>
  <sheetFormatPr defaultColWidth="8.7109375" defaultRowHeight="15"/>
  <cols>
    <col min="1" max="1" width="12.7109375" style="7" customWidth="1"/>
    <col min="2" max="4" width="8.7109375" style="7"/>
    <col min="5" max="5" width="12.140625" style="7" customWidth="1"/>
    <col min="6" max="6" width="17.140625" style="7" customWidth="1"/>
    <col min="7" max="7" width="41.5703125" style="7" customWidth="1"/>
    <col min="8" max="8" width="19.42578125" style="7" customWidth="1"/>
    <col min="9" max="11" width="8.7109375" style="7"/>
    <col min="12" max="12" width="4.7109375" style="7" customWidth="1"/>
    <col min="13" max="13" width="54.140625" style="8" customWidth="1"/>
    <col min="14" max="14" width="11.85546875" style="7" customWidth="1"/>
    <col min="15" max="15" width="15.42578125" style="9" customWidth="1"/>
    <col min="16" max="16" width="14.85546875" style="9" customWidth="1"/>
    <col min="17" max="17" width="24.5703125" style="6" customWidth="1"/>
    <col min="18" max="16384" width="8.7109375" style="10"/>
  </cols>
  <sheetData>
    <row r="1" spans="1:17" ht="38.25">
      <c r="A1" s="11" t="s">
        <v>0</v>
      </c>
      <c r="B1" s="1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71" t="s">
        <v>7</v>
      </c>
      <c r="I1" s="71" t="s">
        <v>8</v>
      </c>
      <c r="J1" s="71" t="s">
        <v>9</v>
      </c>
      <c r="K1" s="71" t="s">
        <v>10</v>
      </c>
      <c r="L1" s="71" t="s">
        <v>11</v>
      </c>
      <c r="M1" s="72" t="s">
        <v>12</v>
      </c>
      <c r="N1" s="71" t="s">
        <v>13</v>
      </c>
      <c r="O1" s="73" t="s">
        <v>14</v>
      </c>
      <c r="P1" s="73" t="s">
        <v>15</v>
      </c>
      <c r="Q1" s="11" t="s">
        <v>16</v>
      </c>
    </row>
    <row r="2" spans="1:17" s="1" customFormat="1" ht="38.25" customHeight="1">
      <c r="A2" s="12">
        <v>71190002</v>
      </c>
      <c r="B2" s="13">
        <v>53000</v>
      </c>
      <c r="C2" s="13">
        <v>53201</v>
      </c>
      <c r="D2" s="14" t="s">
        <v>17</v>
      </c>
      <c r="E2" s="12"/>
      <c r="F2" s="13" t="s">
        <v>18</v>
      </c>
      <c r="G2" s="13" t="s">
        <v>19</v>
      </c>
      <c r="H2" s="15" t="s">
        <v>20</v>
      </c>
      <c r="I2" s="13" t="s">
        <v>21</v>
      </c>
      <c r="J2" s="20"/>
      <c r="K2" s="13">
        <v>4</v>
      </c>
      <c r="L2" s="13">
        <v>90</v>
      </c>
      <c r="M2" s="18" t="s">
        <v>22</v>
      </c>
      <c r="N2" s="21">
        <v>1</v>
      </c>
      <c r="O2" s="22">
        <v>136300.68</v>
      </c>
      <c r="P2" s="22">
        <v>136300.68</v>
      </c>
      <c r="Q2" s="28"/>
    </row>
    <row r="3" spans="1:17" s="1" customFormat="1" ht="38.25" customHeight="1">
      <c r="A3" s="12">
        <v>71190002</v>
      </c>
      <c r="B3" s="13">
        <v>53000</v>
      </c>
      <c r="C3" s="13">
        <v>53201</v>
      </c>
      <c r="D3" s="14" t="s">
        <v>17</v>
      </c>
      <c r="E3" s="12"/>
      <c r="F3" s="13" t="s">
        <v>23</v>
      </c>
      <c r="G3" s="13" t="s">
        <v>24</v>
      </c>
      <c r="H3" s="15" t="s">
        <v>25</v>
      </c>
      <c r="I3" s="13" t="s">
        <v>21</v>
      </c>
      <c r="J3" s="20"/>
      <c r="K3" s="13">
        <v>4</v>
      </c>
      <c r="L3" s="13">
        <v>90</v>
      </c>
      <c r="M3" s="18" t="s">
        <v>26</v>
      </c>
      <c r="N3" s="21">
        <v>1</v>
      </c>
      <c r="O3" s="22">
        <v>183804</v>
      </c>
      <c r="P3" s="22">
        <f>O3</f>
        <v>183804</v>
      </c>
      <c r="Q3" s="28"/>
    </row>
    <row r="4" spans="1:17" s="1" customFormat="1" ht="38.25" customHeight="1">
      <c r="A4" s="12">
        <v>71190002</v>
      </c>
      <c r="B4" s="13">
        <v>53000</v>
      </c>
      <c r="C4" s="13">
        <v>53201</v>
      </c>
      <c r="D4" s="14" t="s">
        <v>17</v>
      </c>
      <c r="E4" s="12"/>
      <c r="F4" s="13" t="s">
        <v>23</v>
      </c>
      <c r="G4" s="13" t="s">
        <v>24</v>
      </c>
      <c r="H4" s="15" t="s">
        <v>25</v>
      </c>
      <c r="I4" s="13" t="s">
        <v>21</v>
      </c>
      <c r="J4" s="13"/>
      <c r="K4" s="13">
        <v>4</v>
      </c>
      <c r="L4" s="13">
        <v>90</v>
      </c>
      <c r="M4" s="23" t="s">
        <v>27</v>
      </c>
      <c r="N4" s="24">
        <v>1</v>
      </c>
      <c r="O4" s="22">
        <v>2800</v>
      </c>
      <c r="P4" s="22">
        <v>2800</v>
      </c>
      <c r="Q4" s="28"/>
    </row>
    <row r="5" spans="1:17" s="1" customFormat="1" ht="38.25" customHeight="1">
      <c r="A5" s="12">
        <v>71190002</v>
      </c>
      <c r="B5" s="13">
        <v>53000</v>
      </c>
      <c r="C5" s="13">
        <v>53201</v>
      </c>
      <c r="D5" s="14" t="s">
        <v>17</v>
      </c>
      <c r="E5" s="12"/>
      <c r="F5" s="13" t="s">
        <v>23</v>
      </c>
      <c r="G5" s="13" t="s">
        <v>24</v>
      </c>
      <c r="H5" s="15" t="s">
        <v>25</v>
      </c>
      <c r="I5" s="13" t="s">
        <v>21</v>
      </c>
      <c r="J5" s="13"/>
      <c r="K5" s="13">
        <v>4</v>
      </c>
      <c r="L5" s="13">
        <v>90</v>
      </c>
      <c r="M5" s="23" t="s">
        <v>28</v>
      </c>
      <c r="N5" s="24">
        <v>3</v>
      </c>
      <c r="O5" s="22">
        <v>7999.99</v>
      </c>
      <c r="P5" s="22">
        <v>23999.97</v>
      </c>
      <c r="Q5" s="28"/>
    </row>
    <row r="6" spans="1:17" s="1" customFormat="1" ht="38.25" customHeight="1">
      <c r="A6" s="12">
        <v>71190002</v>
      </c>
      <c r="B6" s="13">
        <v>53000</v>
      </c>
      <c r="C6" s="13">
        <v>53201</v>
      </c>
      <c r="D6" s="14" t="s">
        <v>17</v>
      </c>
      <c r="E6" s="12"/>
      <c r="F6" s="13" t="s">
        <v>23</v>
      </c>
      <c r="G6" s="13" t="s">
        <v>24</v>
      </c>
      <c r="H6" s="15" t="s">
        <v>25</v>
      </c>
      <c r="I6" s="13" t="s">
        <v>21</v>
      </c>
      <c r="J6" s="13"/>
      <c r="K6" s="13">
        <v>4</v>
      </c>
      <c r="L6" s="13">
        <v>90</v>
      </c>
      <c r="M6" s="23" t="s">
        <v>29</v>
      </c>
      <c r="N6" s="24">
        <v>2</v>
      </c>
      <c r="O6" s="22">
        <v>2500</v>
      </c>
      <c r="P6" s="22">
        <v>5000</v>
      </c>
      <c r="Q6" s="28"/>
    </row>
    <row r="7" spans="1:17" s="1" customFormat="1" ht="38.25" customHeight="1">
      <c r="A7" s="12">
        <v>71190002</v>
      </c>
      <c r="B7" s="13">
        <v>53000</v>
      </c>
      <c r="C7" s="13">
        <v>53201</v>
      </c>
      <c r="D7" s="14" t="s">
        <v>17</v>
      </c>
      <c r="E7" s="12"/>
      <c r="F7" s="13" t="s">
        <v>23</v>
      </c>
      <c r="G7" s="13" t="s">
        <v>24</v>
      </c>
      <c r="H7" s="15" t="s">
        <v>25</v>
      </c>
      <c r="I7" s="13" t="s">
        <v>21</v>
      </c>
      <c r="J7" s="13"/>
      <c r="K7" s="13">
        <v>4</v>
      </c>
      <c r="L7" s="13">
        <v>90</v>
      </c>
      <c r="M7" s="23" t="s">
        <v>30</v>
      </c>
      <c r="N7" s="24">
        <v>2</v>
      </c>
      <c r="O7" s="22">
        <v>2587</v>
      </c>
      <c r="P7" s="22">
        <v>5174</v>
      </c>
      <c r="Q7" s="28"/>
    </row>
    <row r="8" spans="1:17" s="1" customFormat="1" ht="38.25" customHeight="1">
      <c r="A8" s="12">
        <v>71190002</v>
      </c>
      <c r="B8" s="13">
        <v>53000</v>
      </c>
      <c r="C8" s="13">
        <v>53201</v>
      </c>
      <c r="D8" s="14" t="s">
        <v>17</v>
      </c>
      <c r="E8" s="12"/>
      <c r="F8" s="13" t="s">
        <v>23</v>
      </c>
      <c r="G8" s="13" t="s">
        <v>24</v>
      </c>
      <c r="H8" s="15" t="s">
        <v>25</v>
      </c>
      <c r="I8" s="13" t="s">
        <v>21</v>
      </c>
      <c r="J8" s="13"/>
      <c r="K8" s="13">
        <v>4</v>
      </c>
      <c r="L8" s="13">
        <v>90</v>
      </c>
      <c r="M8" s="23" t="s">
        <v>31</v>
      </c>
      <c r="N8" s="24">
        <v>1</v>
      </c>
      <c r="O8" s="22">
        <v>1380</v>
      </c>
      <c r="P8" s="22">
        <v>1380</v>
      </c>
      <c r="Q8" s="28"/>
    </row>
    <row r="9" spans="1:17" s="1" customFormat="1" ht="38.25" customHeight="1">
      <c r="A9" s="12">
        <v>71190002</v>
      </c>
      <c r="B9" s="13">
        <v>53000</v>
      </c>
      <c r="C9" s="13">
        <v>53201</v>
      </c>
      <c r="D9" s="14" t="s">
        <v>17</v>
      </c>
      <c r="E9" s="12"/>
      <c r="F9" s="13" t="s">
        <v>23</v>
      </c>
      <c r="G9" s="13" t="s">
        <v>24</v>
      </c>
      <c r="H9" s="15" t="s">
        <v>25</v>
      </c>
      <c r="I9" s="13" t="s">
        <v>21</v>
      </c>
      <c r="J9" s="13"/>
      <c r="K9" s="13">
        <v>4</v>
      </c>
      <c r="L9" s="13">
        <v>90</v>
      </c>
      <c r="M9" s="23" t="s">
        <v>32</v>
      </c>
      <c r="N9" s="24">
        <v>1</v>
      </c>
      <c r="O9" s="22">
        <v>11031</v>
      </c>
      <c r="P9" s="22">
        <v>11031</v>
      </c>
      <c r="Q9" s="28"/>
    </row>
    <row r="10" spans="1:17" s="1" customFormat="1" ht="38.25" customHeight="1">
      <c r="A10" s="12">
        <v>71190002</v>
      </c>
      <c r="B10" s="13">
        <v>53000</v>
      </c>
      <c r="C10" s="13">
        <v>53201</v>
      </c>
      <c r="D10" s="14" t="s">
        <v>17</v>
      </c>
      <c r="E10" s="12"/>
      <c r="F10" s="16" t="s">
        <v>33</v>
      </c>
      <c r="G10" s="13" t="s">
        <v>34</v>
      </c>
      <c r="H10" s="15" t="s">
        <v>35</v>
      </c>
      <c r="I10" s="13" t="s">
        <v>21</v>
      </c>
      <c r="J10" s="13"/>
      <c r="K10" s="13">
        <v>4</v>
      </c>
      <c r="L10" s="13">
        <v>90</v>
      </c>
      <c r="M10" s="25" t="s">
        <v>36</v>
      </c>
      <c r="N10" s="26">
        <v>50</v>
      </c>
      <c r="O10" s="22">
        <v>1600</v>
      </c>
      <c r="P10" s="22">
        <v>120000</v>
      </c>
      <c r="Q10" s="28"/>
    </row>
    <row r="11" spans="1:17" s="1" customFormat="1" ht="38.25" customHeight="1">
      <c r="A11" s="12">
        <v>71190002</v>
      </c>
      <c r="B11" s="13">
        <v>53000</v>
      </c>
      <c r="C11" s="13">
        <v>53201</v>
      </c>
      <c r="D11" s="14" t="s">
        <v>17</v>
      </c>
      <c r="E11" s="12"/>
      <c r="F11" s="16" t="s">
        <v>33</v>
      </c>
      <c r="G11" s="13" t="s">
        <v>34</v>
      </c>
      <c r="H11" s="15" t="s">
        <v>35</v>
      </c>
      <c r="I11" s="13" t="s">
        <v>21</v>
      </c>
      <c r="J11" s="13"/>
      <c r="K11" s="13">
        <v>4</v>
      </c>
      <c r="L11" s="13">
        <v>90</v>
      </c>
      <c r="M11" s="25" t="s">
        <v>37</v>
      </c>
      <c r="N11" s="26">
        <v>105</v>
      </c>
      <c r="O11" s="22">
        <v>145</v>
      </c>
      <c r="P11" s="22">
        <v>15225</v>
      </c>
      <c r="Q11" s="28"/>
    </row>
    <row r="12" spans="1:17" s="1" customFormat="1" ht="38.25" customHeight="1">
      <c r="A12" s="12">
        <v>71190002</v>
      </c>
      <c r="B12" s="13">
        <v>53000</v>
      </c>
      <c r="C12" s="13">
        <v>53201</v>
      </c>
      <c r="D12" s="14" t="s">
        <v>17</v>
      </c>
      <c r="E12" s="12"/>
      <c r="F12" s="16" t="s">
        <v>33</v>
      </c>
      <c r="G12" s="13" t="s">
        <v>34</v>
      </c>
      <c r="H12" s="15" t="s">
        <v>35</v>
      </c>
      <c r="I12" s="13" t="s">
        <v>21</v>
      </c>
      <c r="J12" s="13"/>
      <c r="K12" s="13">
        <v>4</v>
      </c>
      <c r="L12" s="13">
        <v>90</v>
      </c>
      <c r="M12" s="25" t="s">
        <v>38</v>
      </c>
      <c r="N12" s="26">
        <v>105</v>
      </c>
      <c r="O12" s="22">
        <v>145</v>
      </c>
      <c r="P12" s="22">
        <v>15225</v>
      </c>
      <c r="Q12" s="28"/>
    </row>
    <row r="13" spans="1:17" s="1" customFormat="1" ht="38.25" customHeight="1">
      <c r="A13" s="12">
        <v>71190002</v>
      </c>
      <c r="B13" s="13">
        <v>53000</v>
      </c>
      <c r="C13" s="13">
        <v>53201</v>
      </c>
      <c r="D13" s="14" t="s">
        <v>17</v>
      </c>
      <c r="E13" s="12"/>
      <c r="F13" s="16" t="s">
        <v>33</v>
      </c>
      <c r="G13" s="13" t="s">
        <v>34</v>
      </c>
      <c r="H13" s="15" t="s">
        <v>35</v>
      </c>
      <c r="I13" s="13" t="s">
        <v>21</v>
      </c>
      <c r="J13" s="13"/>
      <c r="K13" s="13">
        <v>4</v>
      </c>
      <c r="L13" s="13">
        <v>90</v>
      </c>
      <c r="M13" s="25" t="s">
        <v>39</v>
      </c>
      <c r="N13" s="26">
        <v>25</v>
      </c>
      <c r="O13" s="22">
        <v>1600</v>
      </c>
      <c r="P13" s="22">
        <v>40000</v>
      </c>
      <c r="Q13" s="28"/>
    </row>
    <row r="14" spans="1:17" s="1" customFormat="1" ht="38.25" customHeight="1">
      <c r="A14" s="12">
        <v>71190002</v>
      </c>
      <c r="B14" s="13">
        <v>53000</v>
      </c>
      <c r="C14" s="13">
        <v>53201</v>
      </c>
      <c r="D14" s="14" t="s">
        <v>17</v>
      </c>
      <c r="E14" s="12"/>
      <c r="F14" s="16" t="s">
        <v>33</v>
      </c>
      <c r="G14" s="13" t="s">
        <v>34</v>
      </c>
      <c r="H14" s="15" t="s">
        <v>35</v>
      </c>
      <c r="I14" s="13" t="s">
        <v>21</v>
      </c>
      <c r="J14" s="13"/>
      <c r="K14" s="13">
        <v>4</v>
      </c>
      <c r="L14" s="13">
        <v>90</v>
      </c>
      <c r="M14" s="25" t="s">
        <v>40</v>
      </c>
      <c r="N14" s="26">
        <v>35</v>
      </c>
      <c r="O14" s="22">
        <v>145</v>
      </c>
      <c r="P14" s="22">
        <v>5075</v>
      </c>
      <c r="Q14" s="28"/>
    </row>
    <row r="15" spans="1:17" s="1" customFormat="1" ht="38.25" customHeight="1">
      <c r="A15" s="12">
        <v>71190002</v>
      </c>
      <c r="B15" s="13">
        <v>53000</v>
      </c>
      <c r="C15" s="13">
        <v>53201</v>
      </c>
      <c r="D15" s="14" t="s">
        <v>17</v>
      </c>
      <c r="E15" s="12"/>
      <c r="F15" s="16" t="s">
        <v>33</v>
      </c>
      <c r="G15" s="13" t="s">
        <v>34</v>
      </c>
      <c r="H15" s="15" t="s">
        <v>35</v>
      </c>
      <c r="I15" s="13" t="s">
        <v>21</v>
      </c>
      <c r="J15" s="13"/>
      <c r="K15" s="13">
        <v>4</v>
      </c>
      <c r="L15" s="13">
        <v>90</v>
      </c>
      <c r="M15" s="25" t="s">
        <v>41</v>
      </c>
      <c r="N15" s="26">
        <v>35</v>
      </c>
      <c r="O15" s="22">
        <v>145</v>
      </c>
      <c r="P15" s="22">
        <v>5075</v>
      </c>
      <c r="Q15" s="28"/>
    </row>
    <row r="16" spans="1:17" s="1" customFormat="1" ht="38.25" customHeight="1">
      <c r="A16" s="12">
        <v>71190002</v>
      </c>
      <c r="B16" s="13">
        <v>53000</v>
      </c>
      <c r="C16" s="13">
        <v>53201</v>
      </c>
      <c r="D16" s="14" t="s">
        <v>17</v>
      </c>
      <c r="E16" s="12"/>
      <c r="F16" s="16" t="s">
        <v>33</v>
      </c>
      <c r="G16" s="13" t="s">
        <v>34</v>
      </c>
      <c r="H16" s="15" t="s">
        <v>35</v>
      </c>
      <c r="I16" s="13" t="s">
        <v>21</v>
      </c>
      <c r="J16" s="13"/>
      <c r="K16" s="13">
        <v>4</v>
      </c>
      <c r="L16" s="13">
        <v>90</v>
      </c>
      <c r="M16" s="25" t="s">
        <v>42</v>
      </c>
      <c r="N16" s="26">
        <v>1</v>
      </c>
      <c r="O16" s="22">
        <v>31490</v>
      </c>
      <c r="P16" s="22">
        <v>31490</v>
      </c>
      <c r="Q16" s="28"/>
    </row>
    <row r="17" spans="1:17" s="1" customFormat="1" ht="38.25" customHeight="1">
      <c r="A17" s="12">
        <v>71190002</v>
      </c>
      <c r="B17" s="13">
        <v>53000</v>
      </c>
      <c r="C17" s="13">
        <v>53201</v>
      </c>
      <c r="D17" s="14" t="s">
        <v>17</v>
      </c>
      <c r="E17" s="12"/>
      <c r="F17" s="16" t="s">
        <v>33</v>
      </c>
      <c r="G17" s="13" t="s">
        <v>34</v>
      </c>
      <c r="H17" s="15" t="s">
        <v>35</v>
      </c>
      <c r="I17" s="13" t="s">
        <v>21</v>
      </c>
      <c r="J17" s="13"/>
      <c r="K17" s="13">
        <v>4</v>
      </c>
      <c r="L17" s="13">
        <v>90</v>
      </c>
      <c r="M17" s="25" t="s">
        <v>43</v>
      </c>
      <c r="N17" s="26">
        <v>1</v>
      </c>
      <c r="O17" s="22">
        <v>10800</v>
      </c>
      <c r="P17" s="22">
        <v>21600</v>
      </c>
      <c r="Q17" s="28"/>
    </row>
    <row r="18" spans="1:17" s="1" customFormat="1" ht="38.25" customHeight="1">
      <c r="A18" s="12">
        <v>71190002</v>
      </c>
      <c r="B18" s="13">
        <v>53000</v>
      </c>
      <c r="C18" s="13">
        <v>53201</v>
      </c>
      <c r="D18" s="14" t="s">
        <v>17</v>
      </c>
      <c r="E18" s="12"/>
      <c r="F18" s="16" t="s">
        <v>33</v>
      </c>
      <c r="G18" s="13" t="s">
        <v>34</v>
      </c>
      <c r="H18" s="15" t="s">
        <v>35</v>
      </c>
      <c r="I18" s="13" t="s">
        <v>21</v>
      </c>
      <c r="J18" s="13"/>
      <c r="K18" s="13">
        <v>4</v>
      </c>
      <c r="L18" s="13">
        <v>90</v>
      </c>
      <c r="M18" s="25" t="s">
        <v>44</v>
      </c>
      <c r="N18" s="26">
        <v>1</v>
      </c>
      <c r="O18" s="22">
        <v>15800</v>
      </c>
      <c r="P18" s="22">
        <v>31600</v>
      </c>
      <c r="Q18" s="28"/>
    </row>
    <row r="19" spans="1:17" s="1" customFormat="1" ht="38.25" customHeight="1">
      <c r="A19" s="12">
        <v>71190002</v>
      </c>
      <c r="B19" s="13">
        <v>53000</v>
      </c>
      <c r="C19" s="13">
        <v>53201</v>
      </c>
      <c r="D19" s="14" t="s">
        <v>17</v>
      </c>
      <c r="E19" s="12"/>
      <c r="F19" s="16" t="s">
        <v>33</v>
      </c>
      <c r="G19" s="13" t="s">
        <v>34</v>
      </c>
      <c r="H19" s="15" t="s">
        <v>35</v>
      </c>
      <c r="I19" s="13" t="s">
        <v>21</v>
      </c>
      <c r="J19" s="13"/>
      <c r="K19" s="13">
        <v>4</v>
      </c>
      <c r="L19" s="13">
        <v>90</v>
      </c>
      <c r="M19" s="25" t="s">
        <v>45</v>
      </c>
      <c r="N19" s="26">
        <v>100</v>
      </c>
      <c r="O19" s="22">
        <v>18</v>
      </c>
      <c r="P19" s="22">
        <v>1800</v>
      </c>
      <c r="Q19" s="28"/>
    </row>
    <row r="20" spans="1:17" s="1" customFormat="1" ht="38.25" customHeight="1">
      <c r="A20" s="12">
        <v>71190002</v>
      </c>
      <c r="B20" s="13">
        <v>53000</v>
      </c>
      <c r="C20" s="13">
        <v>53201</v>
      </c>
      <c r="D20" s="14" t="s">
        <v>17</v>
      </c>
      <c r="E20" s="12"/>
      <c r="F20" s="16" t="s">
        <v>33</v>
      </c>
      <c r="G20" s="13" t="s">
        <v>34</v>
      </c>
      <c r="H20" s="15" t="s">
        <v>35</v>
      </c>
      <c r="I20" s="13" t="s">
        <v>21</v>
      </c>
      <c r="J20" s="13"/>
      <c r="K20" s="13">
        <v>4</v>
      </c>
      <c r="L20" s="13">
        <v>90</v>
      </c>
      <c r="M20" s="25" t="s">
        <v>46</v>
      </c>
      <c r="N20" s="26">
        <v>200</v>
      </c>
      <c r="O20" s="22">
        <v>94</v>
      </c>
      <c r="P20" s="22">
        <v>18800</v>
      </c>
      <c r="Q20" s="28"/>
    </row>
    <row r="21" spans="1:17" s="1" customFormat="1" ht="38.25" customHeight="1">
      <c r="A21" s="12">
        <v>71190002</v>
      </c>
      <c r="B21" s="13">
        <v>53000</v>
      </c>
      <c r="C21" s="13">
        <v>53201</v>
      </c>
      <c r="D21" s="14" t="s">
        <v>17</v>
      </c>
      <c r="E21" s="12"/>
      <c r="F21" s="16" t="s">
        <v>33</v>
      </c>
      <c r="G21" s="13" t="s">
        <v>34</v>
      </c>
      <c r="H21" s="15" t="s">
        <v>35</v>
      </c>
      <c r="I21" s="13" t="s">
        <v>21</v>
      </c>
      <c r="J21" s="13"/>
      <c r="K21" s="13">
        <v>4</v>
      </c>
      <c r="L21" s="13">
        <v>90</v>
      </c>
      <c r="M21" s="25" t="s">
        <v>47</v>
      </c>
      <c r="N21" s="26">
        <v>2</v>
      </c>
      <c r="O21" s="22">
        <v>3976</v>
      </c>
      <c r="P21" s="22">
        <v>7952</v>
      </c>
      <c r="Q21" s="28"/>
    </row>
    <row r="22" spans="1:17" s="1" customFormat="1" ht="38.25" customHeight="1">
      <c r="A22" s="12">
        <v>71190002</v>
      </c>
      <c r="B22" s="13">
        <v>53000</v>
      </c>
      <c r="C22" s="13">
        <v>53201</v>
      </c>
      <c r="D22" s="14" t="s">
        <v>17</v>
      </c>
      <c r="E22" s="12"/>
      <c r="F22" s="16" t="s">
        <v>33</v>
      </c>
      <c r="G22" s="13" t="s">
        <v>34</v>
      </c>
      <c r="H22" s="15" t="s">
        <v>35</v>
      </c>
      <c r="I22" s="13" t="s">
        <v>21</v>
      </c>
      <c r="J22" s="13"/>
      <c r="K22" s="13">
        <v>4</v>
      </c>
      <c r="L22" s="13">
        <v>90</v>
      </c>
      <c r="M22" s="25" t="s">
        <v>48</v>
      </c>
      <c r="N22" s="26">
        <v>2</v>
      </c>
      <c r="O22" s="22">
        <v>2182.8200000000002</v>
      </c>
      <c r="P22" s="22">
        <v>8731.2800000000007</v>
      </c>
      <c r="Q22" s="28"/>
    </row>
    <row r="23" spans="1:17" s="1" customFormat="1" ht="38.25" customHeight="1">
      <c r="A23" s="12">
        <v>71190002</v>
      </c>
      <c r="B23" s="13">
        <v>53000</v>
      </c>
      <c r="C23" s="13">
        <v>53201</v>
      </c>
      <c r="D23" s="14" t="s">
        <v>17</v>
      </c>
      <c r="E23" s="12"/>
      <c r="F23" s="16" t="s">
        <v>33</v>
      </c>
      <c r="G23" s="13" t="s">
        <v>34</v>
      </c>
      <c r="H23" s="15" t="s">
        <v>35</v>
      </c>
      <c r="I23" s="13" t="s">
        <v>21</v>
      </c>
      <c r="J23" s="13"/>
      <c r="K23" s="13">
        <v>4</v>
      </c>
      <c r="L23" s="13">
        <v>90</v>
      </c>
      <c r="M23" s="25" t="s">
        <v>49</v>
      </c>
      <c r="N23" s="26">
        <v>1</v>
      </c>
      <c r="O23" s="22">
        <v>1888.6</v>
      </c>
      <c r="P23" s="22">
        <v>3777.2</v>
      </c>
      <c r="Q23" s="28"/>
    </row>
    <row r="24" spans="1:17" s="1" customFormat="1" ht="38.25" customHeight="1">
      <c r="A24" s="12">
        <v>71190002</v>
      </c>
      <c r="B24" s="13">
        <v>53000</v>
      </c>
      <c r="C24" s="13">
        <v>53201</v>
      </c>
      <c r="D24" s="14" t="s">
        <v>17</v>
      </c>
      <c r="E24" s="12"/>
      <c r="F24" s="16" t="s">
        <v>33</v>
      </c>
      <c r="G24" s="13" t="s">
        <v>34</v>
      </c>
      <c r="H24" s="15" t="s">
        <v>35</v>
      </c>
      <c r="I24" s="13" t="s">
        <v>21</v>
      </c>
      <c r="J24" s="13"/>
      <c r="K24" s="13">
        <v>4</v>
      </c>
      <c r="L24" s="13">
        <v>90</v>
      </c>
      <c r="M24" s="25" t="s">
        <v>50</v>
      </c>
      <c r="N24" s="26">
        <v>10</v>
      </c>
      <c r="O24" s="22">
        <v>1391.6</v>
      </c>
      <c r="P24" s="22">
        <v>13916</v>
      </c>
      <c r="Q24" s="28"/>
    </row>
    <row r="25" spans="1:17" s="1" customFormat="1" ht="38.25" customHeight="1">
      <c r="A25" s="12">
        <v>71190002</v>
      </c>
      <c r="B25" s="13">
        <v>53000</v>
      </c>
      <c r="C25" s="13">
        <v>53201</v>
      </c>
      <c r="D25" s="14" t="s">
        <v>17</v>
      </c>
      <c r="E25" s="12"/>
      <c r="F25" s="16" t="s">
        <v>33</v>
      </c>
      <c r="G25" s="13" t="s">
        <v>34</v>
      </c>
      <c r="H25" s="15" t="s">
        <v>35</v>
      </c>
      <c r="I25" s="13" t="s">
        <v>21</v>
      </c>
      <c r="J25" s="13"/>
      <c r="K25" s="13">
        <v>4</v>
      </c>
      <c r="L25" s="13">
        <v>90</v>
      </c>
      <c r="M25" s="25" t="s">
        <v>51</v>
      </c>
      <c r="N25" s="26">
        <v>3</v>
      </c>
      <c r="O25" s="22">
        <v>1958.18</v>
      </c>
      <c r="P25" s="22">
        <v>5874.54</v>
      </c>
      <c r="Q25" s="28"/>
    </row>
    <row r="26" spans="1:17" s="1" customFormat="1" ht="38.25" customHeight="1">
      <c r="A26" s="12">
        <v>71190002</v>
      </c>
      <c r="B26" s="13">
        <v>53000</v>
      </c>
      <c r="C26" s="13">
        <v>53201</v>
      </c>
      <c r="D26" s="14" t="s">
        <v>17</v>
      </c>
      <c r="E26" s="12"/>
      <c r="F26" s="16" t="s">
        <v>33</v>
      </c>
      <c r="G26" s="13" t="s">
        <v>34</v>
      </c>
      <c r="H26" s="15" t="s">
        <v>35</v>
      </c>
      <c r="I26" s="13" t="s">
        <v>21</v>
      </c>
      <c r="J26" s="13"/>
      <c r="K26" s="13">
        <v>4</v>
      </c>
      <c r="L26" s="13">
        <v>90</v>
      </c>
      <c r="M26" s="25" t="s">
        <v>52</v>
      </c>
      <c r="N26" s="26">
        <v>1</v>
      </c>
      <c r="O26" s="22">
        <v>1760</v>
      </c>
      <c r="P26" s="22">
        <v>3520</v>
      </c>
      <c r="Q26" s="28"/>
    </row>
    <row r="27" spans="1:17" s="1" customFormat="1" ht="38.25" customHeight="1">
      <c r="A27" s="12">
        <v>71190002</v>
      </c>
      <c r="B27" s="13">
        <v>53000</v>
      </c>
      <c r="C27" s="13">
        <v>53201</v>
      </c>
      <c r="D27" s="14" t="s">
        <v>17</v>
      </c>
      <c r="E27" s="12"/>
      <c r="F27" s="16" t="s">
        <v>33</v>
      </c>
      <c r="G27" s="13" t="s">
        <v>34</v>
      </c>
      <c r="H27" s="15" t="s">
        <v>35</v>
      </c>
      <c r="I27" s="13" t="s">
        <v>21</v>
      </c>
      <c r="J27" s="13"/>
      <c r="K27" s="13">
        <v>4</v>
      </c>
      <c r="L27" s="13">
        <v>90</v>
      </c>
      <c r="M27" s="25" t="s">
        <v>53</v>
      </c>
      <c r="N27" s="26">
        <v>2</v>
      </c>
      <c r="O27" s="22">
        <v>2000</v>
      </c>
      <c r="P27" s="22">
        <v>4000</v>
      </c>
      <c r="Q27" s="28"/>
    </row>
    <row r="28" spans="1:17" s="1" customFormat="1" ht="38.25" customHeight="1">
      <c r="A28" s="12">
        <v>71190002</v>
      </c>
      <c r="B28" s="13">
        <v>53000</v>
      </c>
      <c r="C28" s="13">
        <v>53201</v>
      </c>
      <c r="D28" s="14" t="s">
        <v>17</v>
      </c>
      <c r="E28" s="12"/>
      <c r="F28" s="16" t="s">
        <v>33</v>
      </c>
      <c r="G28" s="13" t="s">
        <v>34</v>
      </c>
      <c r="H28" s="15" t="s">
        <v>35</v>
      </c>
      <c r="I28" s="13" t="s">
        <v>21</v>
      </c>
      <c r="J28" s="13"/>
      <c r="K28" s="13">
        <v>4</v>
      </c>
      <c r="L28" s="13">
        <v>90</v>
      </c>
      <c r="M28" s="25" t="s">
        <v>54</v>
      </c>
      <c r="N28" s="26">
        <v>1</v>
      </c>
      <c r="O28" s="22">
        <v>10123</v>
      </c>
      <c r="P28" s="22">
        <v>20246</v>
      </c>
      <c r="Q28" s="28"/>
    </row>
    <row r="29" spans="1:17" s="1" customFormat="1" ht="38.25" customHeight="1">
      <c r="A29" s="12">
        <v>71190002</v>
      </c>
      <c r="B29" s="13">
        <v>53000</v>
      </c>
      <c r="C29" s="13">
        <v>53201</v>
      </c>
      <c r="D29" s="14" t="s">
        <v>17</v>
      </c>
      <c r="E29" s="12"/>
      <c r="F29" s="16" t="s">
        <v>33</v>
      </c>
      <c r="G29" s="13" t="s">
        <v>34</v>
      </c>
      <c r="H29" s="15" t="s">
        <v>35</v>
      </c>
      <c r="I29" s="13" t="s">
        <v>21</v>
      </c>
      <c r="J29" s="13"/>
      <c r="K29" s="13">
        <v>4</v>
      </c>
      <c r="L29" s="13">
        <v>90</v>
      </c>
      <c r="M29" s="25" t="s">
        <v>55</v>
      </c>
      <c r="N29" s="26">
        <v>2</v>
      </c>
      <c r="O29" s="22">
        <v>2300</v>
      </c>
      <c r="P29" s="22">
        <v>4600</v>
      </c>
      <c r="Q29" s="28"/>
    </row>
    <row r="30" spans="1:17" s="1" customFormat="1" ht="38.25" customHeight="1">
      <c r="A30" s="12">
        <v>71190002</v>
      </c>
      <c r="B30" s="13">
        <v>53000</v>
      </c>
      <c r="C30" s="13">
        <v>53201</v>
      </c>
      <c r="D30" s="14" t="s">
        <v>17</v>
      </c>
      <c r="E30" s="12"/>
      <c r="F30" s="16" t="s">
        <v>33</v>
      </c>
      <c r="G30" s="13" t="s">
        <v>34</v>
      </c>
      <c r="H30" s="15" t="s">
        <v>35</v>
      </c>
      <c r="I30" s="13" t="s">
        <v>21</v>
      </c>
      <c r="J30" s="13"/>
      <c r="K30" s="13">
        <v>4</v>
      </c>
      <c r="L30" s="13">
        <v>90</v>
      </c>
      <c r="M30" s="25" t="s">
        <v>47</v>
      </c>
      <c r="N30" s="26">
        <v>2</v>
      </c>
      <c r="O30" s="22">
        <v>6300</v>
      </c>
      <c r="P30" s="22">
        <v>12600</v>
      </c>
      <c r="Q30" s="28"/>
    </row>
    <row r="31" spans="1:17" s="1" customFormat="1" ht="38.25" customHeight="1">
      <c r="A31" s="12">
        <v>71190002</v>
      </c>
      <c r="B31" s="13">
        <v>53000</v>
      </c>
      <c r="C31" s="13">
        <v>53201</v>
      </c>
      <c r="D31" s="14" t="s">
        <v>17</v>
      </c>
      <c r="E31" s="12"/>
      <c r="F31" s="16" t="s">
        <v>33</v>
      </c>
      <c r="G31" s="13" t="s">
        <v>34</v>
      </c>
      <c r="H31" s="15" t="s">
        <v>35</v>
      </c>
      <c r="I31" s="13" t="s">
        <v>21</v>
      </c>
      <c r="J31" s="13"/>
      <c r="K31" s="13">
        <v>4</v>
      </c>
      <c r="L31" s="13">
        <v>90</v>
      </c>
      <c r="M31" s="25" t="s">
        <v>56</v>
      </c>
      <c r="N31" s="27">
        <v>2</v>
      </c>
      <c r="O31" s="22">
        <v>6162.8</v>
      </c>
      <c r="P31" s="22">
        <v>12325.6</v>
      </c>
      <c r="Q31" s="28"/>
    </row>
    <row r="32" spans="1:17" s="1" customFormat="1" ht="38.25" customHeight="1">
      <c r="A32" s="12">
        <v>71190002</v>
      </c>
      <c r="B32" s="13">
        <v>53000</v>
      </c>
      <c r="C32" s="13">
        <v>53201</v>
      </c>
      <c r="D32" s="14" t="s">
        <v>17</v>
      </c>
      <c r="E32" s="12"/>
      <c r="F32" s="16" t="s">
        <v>33</v>
      </c>
      <c r="G32" s="13" t="s">
        <v>34</v>
      </c>
      <c r="H32" s="15" t="s">
        <v>35</v>
      </c>
      <c r="I32" s="13" t="s">
        <v>21</v>
      </c>
      <c r="J32" s="13"/>
      <c r="K32" s="13">
        <v>4</v>
      </c>
      <c r="L32" s="13">
        <v>90</v>
      </c>
      <c r="M32" s="25" t="s">
        <v>57</v>
      </c>
      <c r="N32" s="27">
        <v>1</v>
      </c>
      <c r="O32" s="22">
        <v>1988</v>
      </c>
      <c r="P32" s="22">
        <v>3976</v>
      </c>
      <c r="Q32" s="28"/>
    </row>
    <row r="33" spans="1:17" s="1" customFormat="1" ht="38.25" customHeight="1">
      <c r="A33" s="12">
        <v>71190002</v>
      </c>
      <c r="B33" s="13">
        <v>53000</v>
      </c>
      <c r="C33" s="13">
        <v>53201</v>
      </c>
      <c r="D33" s="14" t="s">
        <v>17</v>
      </c>
      <c r="E33" s="12"/>
      <c r="F33" s="16" t="s">
        <v>33</v>
      </c>
      <c r="G33" s="13" t="s">
        <v>34</v>
      </c>
      <c r="H33" s="15" t="s">
        <v>35</v>
      </c>
      <c r="I33" s="13" t="s">
        <v>21</v>
      </c>
      <c r="J33" s="13"/>
      <c r="K33" s="13">
        <v>4</v>
      </c>
      <c r="L33" s="13">
        <v>90</v>
      </c>
      <c r="M33" s="25" t="s">
        <v>58</v>
      </c>
      <c r="N33" s="27">
        <v>5</v>
      </c>
      <c r="O33" s="22">
        <v>850</v>
      </c>
      <c r="P33" s="22">
        <v>4250</v>
      </c>
      <c r="Q33" s="28"/>
    </row>
    <row r="34" spans="1:17" s="1" customFormat="1" ht="38.25" customHeight="1">
      <c r="A34" s="12">
        <v>71190002</v>
      </c>
      <c r="B34" s="13">
        <v>53000</v>
      </c>
      <c r="C34" s="13">
        <v>53201</v>
      </c>
      <c r="D34" s="14" t="s">
        <v>17</v>
      </c>
      <c r="E34" s="12"/>
      <c r="F34" s="16" t="s">
        <v>33</v>
      </c>
      <c r="G34" s="13" t="s">
        <v>34</v>
      </c>
      <c r="H34" s="15" t="s">
        <v>35</v>
      </c>
      <c r="I34" s="13" t="s">
        <v>21</v>
      </c>
      <c r="J34" s="13"/>
      <c r="K34" s="13">
        <v>4</v>
      </c>
      <c r="L34" s="13">
        <v>90</v>
      </c>
      <c r="M34" s="25" t="s">
        <v>59</v>
      </c>
      <c r="N34" s="27">
        <v>2</v>
      </c>
      <c r="O34" s="22">
        <v>1292.2</v>
      </c>
      <c r="P34" s="22">
        <v>2584.4</v>
      </c>
      <c r="Q34" s="28"/>
    </row>
    <row r="35" spans="1:17" s="1" customFormat="1" ht="38.25" customHeight="1">
      <c r="A35" s="12">
        <v>71190002</v>
      </c>
      <c r="B35" s="13">
        <v>53000</v>
      </c>
      <c r="C35" s="13">
        <v>53201</v>
      </c>
      <c r="D35" s="14" t="s">
        <v>17</v>
      </c>
      <c r="E35" s="12"/>
      <c r="F35" s="16" t="s">
        <v>33</v>
      </c>
      <c r="G35" s="13" t="s">
        <v>34</v>
      </c>
      <c r="H35" s="15" t="s">
        <v>35</v>
      </c>
      <c r="I35" s="13" t="s">
        <v>21</v>
      </c>
      <c r="J35" s="13"/>
      <c r="K35" s="13">
        <v>4</v>
      </c>
      <c r="L35" s="13">
        <v>90</v>
      </c>
      <c r="M35" s="25" t="s">
        <v>60</v>
      </c>
      <c r="N35" s="27">
        <v>1</v>
      </c>
      <c r="O35" s="22">
        <v>8500</v>
      </c>
      <c r="P35" s="22">
        <v>17000</v>
      </c>
      <c r="Q35" s="28"/>
    </row>
    <row r="36" spans="1:17" s="1" customFormat="1" ht="38.25" customHeight="1">
      <c r="A36" s="12">
        <v>71190002</v>
      </c>
      <c r="B36" s="13">
        <v>53000</v>
      </c>
      <c r="C36" s="13">
        <v>53201</v>
      </c>
      <c r="D36" s="14" t="s">
        <v>17</v>
      </c>
      <c r="E36" s="12"/>
      <c r="F36" s="16" t="s">
        <v>33</v>
      </c>
      <c r="G36" s="13" t="s">
        <v>34</v>
      </c>
      <c r="H36" s="15" t="s">
        <v>35</v>
      </c>
      <c r="I36" s="13" t="s">
        <v>21</v>
      </c>
      <c r="J36" s="13"/>
      <c r="K36" s="13">
        <v>4</v>
      </c>
      <c r="L36" s="13">
        <v>90</v>
      </c>
      <c r="M36" s="25" t="s">
        <v>61</v>
      </c>
      <c r="N36" s="27">
        <v>1</v>
      </c>
      <c r="O36" s="22">
        <v>2533.27</v>
      </c>
      <c r="P36" s="22">
        <v>5066.54</v>
      </c>
      <c r="Q36" s="28"/>
    </row>
    <row r="37" spans="1:17" s="1" customFormat="1" ht="38.25" customHeight="1">
      <c r="A37" s="12">
        <v>71190002</v>
      </c>
      <c r="B37" s="13">
        <v>53000</v>
      </c>
      <c r="C37" s="13">
        <v>53201</v>
      </c>
      <c r="D37" s="14" t="s">
        <v>17</v>
      </c>
      <c r="E37" s="12"/>
      <c r="F37" s="16" t="s">
        <v>33</v>
      </c>
      <c r="G37" s="13" t="s">
        <v>34</v>
      </c>
      <c r="H37" s="15" t="s">
        <v>35</v>
      </c>
      <c r="I37" s="13" t="s">
        <v>21</v>
      </c>
      <c r="J37" s="13"/>
      <c r="K37" s="13">
        <v>4</v>
      </c>
      <c r="L37" s="13">
        <v>90</v>
      </c>
      <c r="M37" s="25" t="s">
        <v>62</v>
      </c>
      <c r="N37" s="27">
        <v>1</v>
      </c>
      <c r="O37" s="22">
        <v>3900</v>
      </c>
      <c r="P37" s="22">
        <v>7800</v>
      </c>
      <c r="Q37" s="28"/>
    </row>
    <row r="38" spans="1:17" s="1" customFormat="1" ht="38.25" customHeight="1">
      <c r="A38" s="12">
        <v>71190002</v>
      </c>
      <c r="B38" s="13">
        <v>53000</v>
      </c>
      <c r="C38" s="13">
        <v>53201</v>
      </c>
      <c r="D38" s="14" t="s">
        <v>17</v>
      </c>
      <c r="E38" s="12"/>
      <c r="F38" s="16" t="s">
        <v>33</v>
      </c>
      <c r="G38" s="13" t="s">
        <v>34</v>
      </c>
      <c r="H38" s="15" t="s">
        <v>35</v>
      </c>
      <c r="I38" s="13" t="s">
        <v>21</v>
      </c>
      <c r="J38" s="13"/>
      <c r="K38" s="13">
        <v>4</v>
      </c>
      <c r="L38" s="13">
        <v>90</v>
      </c>
      <c r="M38" s="25" t="s">
        <v>63</v>
      </c>
      <c r="N38" s="27">
        <v>1</v>
      </c>
      <c r="O38" s="22">
        <v>7200</v>
      </c>
      <c r="P38" s="22">
        <v>14400</v>
      </c>
      <c r="Q38" s="28"/>
    </row>
    <row r="39" spans="1:17" s="1" customFormat="1" ht="38.25" customHeight="1">
      <c r="A39" s="12">
        <v>71190002</v>
      </c>
      <c r="B39" s="13">
        <v>53000</v>
      </c>
      <c r="C39" s="13">
        <v>53201</v>
      </c>
      <c r="D39" s="14" t="s">
        <v>17</v>
      </c>
      <c r="E39" s="12"/>
      <c r="F39" s="16" t="s">
        <v>33</v>
      </c>
      <c r="G39" s="13" t="s">
        <v>34</v>
      </c>
      <c r="H39" s="15" t="s">
        <v>35</v>
      </c>
      <c r="I39" s="13" t="s">
        <v>21</v>
      </c>
      <c r="J39" s="13"/>
      <c r="K39" s="13">
        <v>4</v>
      </c>
      <c r="L39" s="13">
        <v>90</v>
      </c>
      <c r="M39" s="25" t="s">
        <v>64</v>
      </c>
      <c r="N39" s="27">
        <v>3</v>
      </c>
      <c r="O39" s="22">
        <v>8000</v>
      </c>
      <c r="P39" s="22">
        <v>24000</v>
      </c>
      <c r="Q39" s="28"/>
    </row>
    <row r="40" spans="1:17" s="1" customFormat="1" ht="38.25" customHeight="1">
      <c r="A40" s="12">
        <v>71190002</v>
      </c>
      <c r="B40" s="13">
        <v>53000</v>
      </c>
      <c r="C40" s="13">
        <v>53201</v>
      </c>
      <c r="D40" s="14" t="s">
        <v>17</v>
      </c>
      <c r="E40" s="12"/>
      <c r="F40" s="16" t="s">
        <v>33</v>
      </c>
      <c r="G40" s="13" t="s">
        <v>34</v>
      </c>
      <c r="H40" s="15" t="s">
        <v>35</v>
      </c>
      <c r="I40" s="13" t="s">
        <v>21</v>
      </c>
      <c r="J40" s="13"/>
      <c r="K40" s="13">
        <v>4</v>
      </c>
      <c r="L40" s="13">
        <v>90</v>
      </c>
      <c r="M40" s="25" t="s">
        <v>65</v>
      </c>
      <c r="N40" s="27">
        <v>1</v>
      </c>
      <c r="O40" s="22">
        <v>8000</v>
      </c>
      <c r="P40" s="22">
        <v>8000</v>
      </c>
      <c r="Q40" s="28"/>
    </row>
    <row r="41" spans="1:17" s="1" customFormat="1" ht="38.25" customHeight="1">
      <c r="A41" s="12">
        <v>71190002</v>
      </c>
      <c r="B41" s="13">
        <v>53000</v>
      </c>
      <c r="C41" s="13">
        <v>53201</v>
      </c>
      <c r="D41" s="14" t="s">
        <v>17</v>
      </c>
      <c r="E41" s="12"/>
      <c r="F41" s="16" t="s">
        <v>33</v>
      </c>
      <c r="G41" s="13" t="s">
        <v>34</v>
      </c>
      <c r="H41" s="15" t="s">
        <v>35</v>
      </c>
      <c r="I41" s="13" t="s">
        <v>21</v>
      </c>
      <c r="J41" s="13"/>
      <c r="K41" s="13">
        <v>4</v>
      </c>
      <c r="L41" s="13">
        <v>90</v>
      </c>
      <c r="M41" s="25" t="s">
        <v>66</v>
      </c>
      <c r="N41" s="27">
        <v>3</v>
      </c>
      <c r="O41" s="22">
        <v>6666.5</v>
      </c>
      <c r="P41" s="22">
        <v>26666</v>
      </c>
      <c r="Q41" s="28"/>
    </row>
    <row r="42" spans="1:17" s="1" customFormat="1" ht="38.25" customHeight="1">
      <c r="A42" s="12">
        <v>71190002</v>
      </c>
      <c r="B42" s="13">
        <v>53000</v>
      </c>
      <c r="C42" s="13">
        <v>53201</v>
      </c>
      <c r="D42" s="14" t="s">
        <v>17</v>
      </c>
      <c r="E42" s="12"/>
      <c r="F42" s="16" t="s">
        <v>33</v>
      </c>
      <c r="G42" s="13" t="s">
        <v>34</v>
      </c>
      <c r="H42" s="15" t="s">
        <v>35</v>
      </c>
      <c r="I42" s="13" t="s">
        <v>21</v>
      </c>
      <c r="J42" s="13"/>
      <c r="K42" s="13">
        <v>4</v>
      </c>
      <c r="L42" s="13">
        <v>90</v>
      </c>
      <c r="M42" s="25" t="s">
        <v>67</v>
      </c>
      <c r="N42" s="27">
        <v>3</v>
      </c>
      <c r="O42" s="22">
        <v>2750</v>
      </c>
      <c r="P42" s="22">
        <v>11000</v>
      </c>
      <c r="Q42" s="28"/>
    </row>
    <row r="43" spans="1:17" s="1" customFormat="1" ht="38.25" customHeight="1">
      <c r="A43" s="12">
        <v>71190002</v>
      </c>
      <c r="B43" s="13">
        <v>53000</v>
      </c>
      <c r="C43" s="13">
        <v>53201</v>
      </c>
      <c r="D43" s="14" t="s">
        <v>17</v>
      </c>
      <c r="E43" s="12"/>
      <c r="F43" s="16" t="s">
        <v>33</v>
      </c>
      <c r="G43" s="13" t="s">
        <v>34</v>
      </c>
      <c r="H43" s="15" t="s">
        <v>35</v>
      </c>
      <c r="I43" s="13" t="s">
        <v>21</v>
      </c>
      <c r="J43" s="13"/>
      <c r="K43" s="13">
        <v>4</v>
      </c>
      <c r="L43" s="13">
        <v>90</v>
      </c>
      <c r="M43" s="25" t="s">
        <v>68</v>
      </c>
      <c r="N43" s="27">
        <v>8</v>
      </c>
      <c r="O43" s="22">
        <v>447.75</v>
      </c>
      <c r="P43" s="22">
        <v>5373</v>
      </c>
      <c r="Q43" s="28"/>
    </row>
    <row r="44" spans="1:17" s="1" customFormat="1" ht="56.25" customHeight="1">
      <c r="A44" s="12">
        <v>71190002</v>
      </c>
      <c r="B44" s="13">
        <v>53000</v>
      </c>
      <c r="C44" s="13">
        <v>53201</v>
      </c>
      <c r="D44" s="14" t="s">
        <v>17</v>
      </c>
      <c r="E44" s="12"/>
      <c r="F44" s="13" t="s">
        <v>69</v>
      </c>
      <c r="G44" s="13" t="s">
        <v>24</v>
      </c>
      <c r="H44" s="15" t="s">
        <v>70</v>
      </c>
      <c r="I44" s="13" t="s">
        <v>21</v>
      </c>
      <c r="J44" s="13"/>
      <c r="K44" s="13">
        <v>4</v>
      </c>
      <c r="L44" s="13">
        <v>90</v>
      </c>
      <c r="M44" s="18" t="s">
        <v>71</v>
      </c>
      <c r="N44" s="21">
        <v>2</v>
      </c>
      <c r="O44" s="22">
        <v>95000</v>
      </c>
      <c r="P44" s="22">
        <v>95000</v>
      </c>
      <c r="Q44" s="28"/>
    </row>
    <row r="45" spans="1:17" s="1" customFormat="1" ht="76.5">
      <c r="A45" s="12">
        <v>71190002</v>
      </c>
      <c r="B45" s="13">
        <v>53000</v>
      </c>
      <c r="C45" s="13">
        <v>53201</v>
      </c>
      <c r="D45" s="14" t="s">
        <v>17</v>
      </c>
      <c r="E45" s="12"/>
      <c r="F45" s="13" t="s">
        <v>72</v>
      </c>
      <c r="G45" s="13" t="s">
        <v>73</v>
      </c>
      <c r="H45" s="15" t="s">
        <v>74</v>
      </c>
      <c r="I45" s="13" t="s">
        <v>21</v>
      </c>
      <c r="J45" s="13"/>
      <c r="K45" s="13">
        <v>4</v>
      </c>
      <c r="L45" s="13">
        <v>90</v>
      </c>
      <c r="M45" s="18" t="s">
        <v>75</v>
      </c>
      <c r="N45" s="21">
        <v>2</v>
      </c>
      <c r="O45" s="22">
        <v>28140.77</v>
      </c>
      <c r="P45" s="22">
        <f>N45*O45</f>
        <v>56281.54</v>
      </c>
      <c r="Q45" s="28"/>
    </row>
    <row r="46" spans="1:17" s="1" customFormat="1" ht="76.5">
      <c r="A46" s="12">
        <v>71190002</v>
      </c>
      <c r="B46" s="13">
        <v>53000</v>
      </c>
      <c r="C46" s="13">
        <v>53201</v>
      </c>
      <c r="D46" s="14" t="s">
        <v>17</v>
      </c>
      <c r="E46" s="12"/>
      <c r="F46" s="13" t="s">
        <v>72</v>
      </c>
      <c r="G46" s="13" t="s">
        <v>73</v>
      </c>
      <c r="H46" s="15" t="s">
        <v>74</v>
      </c>
      <c r="I46" s="13" t="s">
        <v>21</v>
      </c>
      <c r="J46" s="13"/>
      <c r="K46" s="13">
        <v>4</v>
      </c>
      <c r="L46" s="13">
        <v>90</v>
      </c>
      <c r="M46" s="18" t="s">
        <v>76</v>
      </c>
      <c r="N46" s="21">
        <v>4</v>
      </c>
      <c r="O46" s="22">
        <v>29950</v>
      </c>
      <c r="P46" s="22">
        <f>N46*O46</f>
        <v>119800</v>
      </c>
      <c r="Q46" s="28"/>
    </row>
    <row r="47" spans="1:17" s="1" customFormat="1" ht="76.5">
      <c r="A47" s="12">
        <v>71190002</v>
      </c>
      <c r="B47" s="13">
        <v>53000</v>
      </c>
      <c r="C47" s="13">
        <v>53201</v>
      </c>
      <c r="D47" s="14" t="s">
        <v>17</v>
      </c>
      <c r="E47" s="12"/>
      <c r="F47" s="13" t="s">
        <v>72</v>
      </c>
      <c r="G47" s="13" t="s">
        <v>73</v>
      </c>
      <c r="H47" s="15" t="s">
        <v>74</v>
      </c>
      <c r="I47" s="13" t="s">
        <v>21</v>
      </c>
      <c r="J47" s="13"/>
      <c r="K47" s="13">
        <v>4</v>
      </c>
      <c r="L47" s="13">
        <v>90</v>
      </c>
      <c r="M47" s="18" t="s">
        <v>77</v>
      </c>
      <c r="N47" s="21">
        <v>150</v>
      </c>
      <c r="O47" s="22">
        <v>95.58</v>
      </c>
      <c r="P47" s="22">
        <f>N47*O47</f>
        <v>14337</v>
      </c>
      <c r="Q47" s="28"/>
    </row>
    <row r="48" spans="1:17" s="1" customFormat="1" ht="76.5">
      <c r="A48" s="12">
        <v>71190002</v>
      </c>
      <c r="B48" s="13">
        <v>53000</v>
      </c>
      <c r="C48" s="13">
        <v>53201</v>
      </c>
      <c r="D48" s="14" t="s">
        <v>17</v>
      </c>
      <c r="E48" s="12"/>
      <c r="F48" s="13" t="s">
        <v>72</v>
      </c>
      <c r="G48" s="13" t="s">
        <v>73</v>
      </c>
      <c r="H48" s="15" t="s">
        <v>74</v>
      </c>
      <c r="I48" s="13" t="s">
        <v>21</v>
      </c>
      <c r="J48" s="13"/>
      <c r="K48" s="13">
        <v>4</v>
      </c>
      <c r="L48" s="13">
        <v>90</v>
      </c>
      <c r="M48" s="18" t="s">
        <v>78</v>
      </c>
      <c r="N48" s="21">
        <v>55</v>
      </c>
      <c r="O48" s="22">
        <v>95.17</v>
      </c>
      <c r="P48" s="22">
        <f>N48*O48</f>
        <v>5234.3500000000004</v>
      </c>
      <c r="Q48" s="28"/>
    </row>
    <row r="49" spans="1:17" s="1" customFormat="1" ht="76.5">
      <c r="A49" s="12">
        <v>71190002</v>
      </c>
      <c r="B49" s="13">
        <v>53000</v>
      </c>
      <c r="C49" s="13">
        <v>53201</v>
      </c>
      <c r="D49" s="14" t="s">
        <v>17</v>
      </c>
      <c r="E49" s="12"/>
      <c r="F49" s="13" t="s">
        <v>72</v>
      </c>
      <c r="G49" s="13" t="s">
        <v>73</v>
      </c>
      <c r="H49" s="15" t="s">
        <v>74</v>
      </c>
      <c r="I49" s="13" t="s">
        <v>21</v>
      </c>
      <c r="J49" s="13"/>
      <c r="K49" s="13">
        <v>4</v>
      </c>
      <c r="L49" s="13">
        <v>90</v>
      </c>
      <c r="M49" s="18" t="s">
        <v>79</v>
      </c>
      <c r="N49" s="21">
        <v>130</v>
      </c>
      <c r="O49" s="22">
        <v>47.56</v>
      </c>
      <c r="P49" s="22">
        <f>N49*O49</f>
        <v>6182.8</v>
      </c>
      <c r="Q49" s="28"/>
    </row>
    <row r="50" spans="1:17" s="1" customFormat="1" ht="38.25" customHeight="1">
      <c r="A50" s="12">
        <v>71190002</v>
      </c>
      <c r="B50" s="13">
        <v>53000</v>
      </c>
      <c r="C50" s="13">
        <v>53201</v>
      </c>
      <c r="D50" s="14" t="s">
        <v>17</v>
      </c>
      <c r="E50" s="12"/>
      <c r="F50" s="13" t="s">
        <v>80</v>
      </c>
      <c r="G50" s="13" t="s">
        <v>81</v>
      </c>
      <c r="H50" s="15" t="s">
        <v>82</v>
      </c>
      <c r="I50" s="13" t="s">
        <v>21</v>
      </c>
      <c r="J50" s="13"/>
      <c r="K50" s="13">
        <v>4</v>
      </c>
      <c r="L50" s="13">
        <v>90</v>
      </c>
      <c r="M50" s="18" t="s">
        <v>83</v>
      </c>
      <c r="N50" s="21">
        <v>1</v>
      </c>
      <c r="O50" s="22">
        <v>322800</v>
      </c>
      <c r="P50" s="22">
        <f>O50</f>
        <v>322800</v>
      </c>
      <c r="Q50" s="28"/>
    </row>
    <row r="51" spans="1:17" s="1" customFormat="1" ht="38.25" customHeight="1">
      <c r="A51" s="12">
        <v>71190002</v>
      </c>
      <c r="B51" s="13">
        <v>53000</v>
      </c>
      <c r="C51" s="13">
        <v>53201</v>
      </c>
      <c r="D51" s="14" t="s">
        <v>17</v>
      </c>
      <c r="E51" s="12"/>
      <c r="F51" s="13" t="s">
        <v>80</v>
      </c>
      <c r="G51" s="13" t="s">
        <v>81</v>
      </c>
      <c r="H51" s="15" t="s">
        <v>82</v>
      </c>
      <c r="I51" s="13" t="s">
        <v>21</v>
      </c>
      <c r="J51" s="13"/>
      <c r="K51" s="13">
        <v>4</v>
      </c>
      <c r="L51" s="13">
        <v>90</v>
      </c>
      <c r="M51" s="18" t="s">
        <v>84</v>
      </c>
      <c r="N51" s="21">
        <v>1</v>
      </c>
      <c r="O51" s="22">
        <v>69368.240000000005</v>
      </c>
      <c r="P51" s="22">
        <v>69368.240000000005</v>
      </c>
      <c r="Q51" s="28"/>
    </row>
    <row r="52" spans="1:17" s="1" customFormat="1" ht="38.25" customHeight="1">
      <c r="A52" s="12">
        <v>71190002</v>
      </c>
      <c r="B52" s="13">
        <v>53000</v>
      </c>
      <c r="C52" s="13">
        <v>53201</v>
      </c>
      <c r="D52" s="14" t="s">
        <v>17</v>
      </c>
      <c r="E52" s="12"/>
      <c r="F52" s="17" t="s">
        <v>85</v>
      </c>
      <c r="G52" s="13" t="s">
        <v>24</v>
      </c>
      <c r="H52" s="15" t="s">
        <v>86</v>
      </c>
      <c r="I52" s="13" t="s">
        <v>21</v>
      </c>
      <c r="J52" s="13"/>
      <c r="K52" s="13">
        <v>4</v>
      </c>
      <c r="L52" s="13">
        <v>90</v>
      </c>
      <c r="M52" s="18" t="s">
        <v>87</v>
      </c>
      <c r="N52" s="21">
        <v>150</v>
      </c>
      <c r="O52" s="22">
        <v>22379.5</v>
      </c>
      <c r="P52" s="22">
        <f t="shared" ref="P52:P70" si="0">O52</f>
        <v>22379.5</v>
      </c>
      <c r="Q52" s="28"/>
    </row>
    <row r="53" spans="1:17" s="1" customFormat="1" ht="38.25" customHeight="1">
      <c r="A53" s="12">
        <v>71190002</v>
      </c>
      <c r="B53" s="13">
        <v>53000</v>
      </c>
      <c r="C53" s="13">
        <v>53201</v>
      </c>
      <c r="D53" s="14" t="s">
        <v>17</v>
      </c>
      <c r="E53" s="12"/>
      <c r="F53" s="17" t="s">
        <v>88</v>
      </c>
      <c r="G53" s="13" t="s">
        <v>89</v>
      </c>
      <c r="H53" s="15" t="s">
        <v>90</v>
      </c>
      <c r="I53" s="13" t="s">
        <v>21</v>
      </c>
      <c r="J53" s="13"/>
      <c r="K53" s="13">
        <v>4</v>
      </c>
      <c r="L53" s="13">
        <v>90</v>
      </c>
      <c r="M53" s="18" t="s">
        <v>87</v>
      </c>
      <c r="N53" s="21">
        <v>150</v>
      </c>
      <c r="O53" s="22">
        <v>22379.5</v>
      </c>
      <c r="P53" s="22">
        <f t="shared" si="0"/>
        <v>22379.5</v>
      </c>
      <c r="Q53" s="28"/>
    </row>
    <row r="54" spans="1:17" s="1" customFormat="1" ht="38.25" customHeight="1">
      <c r="A54" s="12">
        <v>71190002</v>
      </c>
      <c r="B54" s="13">
        <v>53000</v>
      </c>
      <c r="C54" s="13">
        <v>53201</v>
      </c>
      <c r="D54" s="14" t="s">
        <v>17</v>
      </c>
      <c r="E54" s="12"/>
      <c r="F54" s="17" t="s">
        <v>91</v>
      </c>
      <c r="G54" s="13" t="s">
        <v>24</v>
      </c>
      <c r="H54" s="13" t="s">
        <v>92</v>
      </c>
      <c r="I54" s="13" t="s">
        <v>21</v>
      </c>
      <c r="J54" s="13"/>
      <c r="K54" s="13">
        <v>4</v>
      </c>
      <c r="L54" s="13">
        <v>90</v>
      </c>
      <c r="M54" s="18" t="s">
        <v>93</v>
      </c>
      <c r="N54" s="21">
        <v>197</v>
      </c>
      <c r="O54" s="22">
        <v>27719.7</v>
      </c>
      <c r="P54" s="22">
        <f t="shared" si="0"/>
        <v>27719.7</v>
      </c>
      <c r="Q54" s="28"/>
    </row>
    <row r="55" spans="1:17" s="2" customFormat="1" ht="38.25">
      <c r="A55" s="12">
        <v>71190002</v>
      </c>
      <c r="B55" s="13">
        <v>53000</v>
      </c>
      <c r="C55" s="13">
        <v>53201</v>
      </c>
      <c r="D55" s="14" t="s">
        <v>17</v>
      </c>
      <c r="E55" s="12"/>
      <c r="F55" s="17" t="s">
        <v>94</v>
      </c>
      <c r="G55" s="13" t="s">
        <v>24</v>
      </c>
      <c r="H55" s="15" t="s">
        <v>95</v>
      </c>
      <c r="I55" s="13" t="s">
        <v>21</v>
      </c>
      <c r="J55" s="13"/>
      <c r="K55" s="13">
        <v>4</v>
      </c>
      <c r="L55" s="13">
        <v>90</v>
      </c>
      <c r="M55" s="18" t="s">
        <v>96</v>
      </c>
      <c r="N55" s="21">
        <v>8</v>
      </c>
      <c r="O55" s="22">
        <f t="shared" ref="O55:O70" si="1">N55*4000</f>
        <v>32000</v>
      </c>
      <c r="P55" s="22">
        <f t="shared" si="0"/>
        <v>32000</v>
      </c>
      <c r="Q55" s="28"/>
    </row>
    <row r="56" spans="1:17" s="2" customFormat="1" ht="38.25">
      <c r="A56" s="12">
        <v>71190002</v>
      </c>
      <c r="B56" s="13">
        <v>53000</v>
      </c>
      <c r="C56" s="13">
        <v>53201</v>
      </c>
      <c r="D56" s="14" t="s">
        <v>17</v>
      </c>
      <c r="E56" s="12"/>
      <c r="F56" s="18" t="s">
        <v>97</v>
      </c>
      <c r="G56" s="13" t="s">
        <v>98</v>
      </c>
      <c r="H56" s="15" t="s">
        <v>99</v>
      </c>
      <c r="I56" s="13" t="s">
        <v>21</v>
      </c>
      <c r="J56" s="13"/>
      <c r="K56" s="13">
        <v>4</v>
      </c>
      <c r="L56" s="13">
        <v>90</v>
      </c>
      <c r="M56" s="18" t="s">
        <v>96</v>
      </c>
      <c r="N56" s="21">
        <v>1</v>
      </c>
      <c r="O56" s="22">
        <f t="shared" si="1"/>
        <v>4000</v>
      </c>
      <c r="P56" s="22">
        <f t="shared" si="0"/>
        <v>4000</v>
      </c>
      <c r="Q56" s="28"/>
    </row>
    <row r="57" spans="1:17" s="2" customFormat="1" ht="89.25">
      <c r="A57" s="12">
        <v>71190002</v>
      </c>
      <c r="B57" s="13">
        <v>53000</v>
      </c>
      <c r="C57" s="13">
        <v>53201</v>
      </c>
      <c r="D57" s="14" t="s">
        <v>17</v>
      </c>
      <c r="E57" s="12"/>
      <c r="F57" s="18" t="s">
        <v>100</v>
      </c>
      <c r="G57" s="13" t="s">
        <v>98</v>
      </c>
      <c r="H57" s="15" t="s">
        <v>101</v>
      </c>
      <c r="I57" s="13" t="s">
        <v>21</v>
      </c>
      <c r="J57" s="13"/>
      <c r="K57" s="13">
        <v>4</v>
      </c>
      <c r="L57" s="13">
        <v>90</v>
      </c>
      <c r="M57" s="18" t="s">
        <v>96</v>
      </c>
      <c r="N57" s="21">
        <v>1</v>
      </c>
      <c r="O57" s="22">
        <f t="shared" si="1"/>
        <v>4000</v>
      </c>
      <c r="P57" s="22">
        <f t="shared" si="0"/>
        <v>4000</v>
      </c>
      <c r="Q57" s="28"/>
    </row>
    <row r="58" spans="1:17" s="2" customFormat="1" ht="38.25">
      <c r="A58" s="12">
        <v>71190002</v>
      </c>
      <c r="B58" s="13">
        <v>53000</v>
      </c>
      <c r="C58" s="13">
        <v>53201</v>
      </c>
      <c r="D58" s="14" t="s">
        <v>17</v>
      </c>
      <c r="E58" s="12"/>
      <c r="F58" s="18" t="s">
        <v>102</v>
      </c>
      <c r="G58" s="13" t="s">
        <v>98</v>
      </c>
      <c r="H58" s="15" t="s">
        <v>103</v>
      </c>
      <c r="I58" s="13" t="s">
        <v>21</v>
      </c>
      <c r="J58" s="13"/>
      <c r="K58" s="13">
        <v>4</v>
      </c>
      <c r="L58" s="13">
        <v>90</v>
      </c>
      <c r="M58" s="18" t="s">
        <v>96</v>
      </c>
      <c r="N58" s="21">
        <v>1</v>
      </c>
      <c r="O58" s="22">
        <f t="shared" si="1"/>
        <v>4000</v>
      </c>
      <c r="P58" s="22">
        <f t="shared" si="0"/>
        <v>4000</v>
      </c>
      <c r="Q58" s="28"/>
    </row>
    <row r="59" spans="1:17" s="2" customFormat="1" ht="51">
      <c r="A59" s="12">
        <v>71190002</v>
      </c>
      <c r="B59" s="13">
        <v>53000</v>
      </c>
      <c r="C59" s="13">
        <v>53201</v>
      </c>
      <c r="D59" s="14" t="s">
        <v>17</v>
      </c>
      <c r="E59" s="12"/>
      <c r="F59" s="18" t="s">
        <v>104</v>
      </c>
      <c r="G59" s="13" t="s">
        <v>98</v>
      </c>
      <c r="H59" s="15" t="s">
        <v>105</v>
      </c>
      <c r="I59" s="13" t="s">
        <v>21</v>
      </c>
      <c r="J59" s="13"/>
      <c r="K59" s="13">
        <v>4</v>
      </c>
      <c r="L59" s="13">
        <v>90</v>
      </c>
      <c r="M59" s="18" t="s">
        <v>96</v>
      </c>
      <c r="N59" s="21">
        <v>1</v>
      </c>
      <c r="O59" s="22">
        <f t="shared" si="1"/>
        <v>4000</v>
      </c>
      <c r="P59" s="22">
        <f t="shared" si="0"/>
        <v>4000</v>
      </c>
      <c r="Q59" s="28"/>
    </row>
    <row r="60" spans="1:17" s="2" customFormat="1" ht="63">
      <c r="A60" s="12">
        <v>71190002</v>
      </c>
      <c r="B60" s="13">
        <v>53000</v>
      </c>
      <c r="C60" s="13">
        <v>53201</v>
      </c>
      <c r="D60" s="14" t="s">
        <v>17</v>
      </c>
      <c r="E60" s="12"/>
      <c r="F60" s="19" t="s">
        <v>106</v>
      </c>
      <c r="G60" s="13" t="s">
        <v>107</v>
      </c>
      <c r="H60" s="15" t="s">
        <v>108</v>
      </c>
      <c r="I60" s="13" t="s">
        <v>21</v>
      </c>
      <c r="J60" s="13"/>
      <c r="K60" s="13">
        <v>4</v>
      </c>
      <c r="L60" s="13">
        <v>90</v>
      </c>
      <c r="M60" s="18" t="s">
        <v>96</v>
      </c>
      <c r="N60" s="21">
        <v>5</v>
      </c>
      <c r="O60" s="22">
        <f t="shared" si="1"/>
        <v>20000</v>
      </c>
      <c r="P60" s="22">
        <f t="shared" si="0"/>
        <v>20000</v>
      </c>
      <c r="Q60" s="28"/>
    </row>
    <row r="61" spans="1:17" s="2" customFormat="1" ht="63.75">
      <c r="A61" s="12">
        <v>71190002</v>
      </c>
      <c r="B61" s="13">
        <v>53000</v>
      </c>
      <c r="C61" s="13">
        <v>53201</v>
      </c>
      <c r="D61" s="14" t="s">
        <v>17</v>
      </c>
      <c r="E61" s="12"/>
      <c r="F61" s="18" t="s">
        <v>109</v>
      </c>
      <c r="G61" s="13" t="s">
        <v>110</v>
      </c>
      <c r="H61" s="15" t="s">
        <v>111</v>
      </c>
      <c r="I61" s="13" t="s">
        <v>21</v>
      </c>
      <c r="J61" s="13"/>
      <c r="K61" s="13">
        <v>4</v>
      </c>
      <c r="L61" s="13">
        <v>90</v>
      </c>
      <c r="M61" s="18" t="s">
        <v>96</v>
      </c>
      <c r="N61" s="21">
        <v>1</v>
      </c>
      <c r="O61" s="22">
        <f t="shared" si="1"/>
        <v>4000</v>
      </c>
      <c r="P61" s="22">
        <f t="shared" si="0"/>
        <v>4000</v>
      </c>
      <c r="Q61" s="28"/>
    </row>
    <row r="62" spans="1:17" s="2" customFormat="1" ht="78.75">
      <c r="A62" s="12">
        <v>71190002</v>
      </c>
      <c r="B62" s="13">
        <v>53000</v>
      </c>
      <c r="C62" s="13">
        <v>53201</v>
      </c>
      <c r="D62" s="14" t="s">
        <v>17</v>
      </c>
      <c r="E62" s="12"/>
      <c r="F62" s="19" t="s">
        <v>112</v>
      </c>
      <c r="G62" s="13" t="s">
        <v>113</v>
      </c>
      <c r="H62" s="15" t="s">
        <v>114</v>
      </c>
      <c r="I62" s="13" t="s">
        <v>21</v>
      </c>
      <c r="J62" s="13"/>
      <c r="K62" s="13">
        <v>4</v>
      </c>
      <c r="L62" s="13">
        <v>90</v>
      </c>
      <c r="M62" s="18" t="s">
        <v>96</v>
      </c>
      <c r="N62" s="21">
        <v>1</v>
      </c>
      <c r="O62" s="22">
        <f t="shared" si="1"/>
        <v>4000</v>
      </c>
      <c r="P62" s="22">
        <f t="shared" si="0"/>
        <v>4000</v>
      </c>
      <c r="Q62" s="28"/>
    </row>
    <row r="63" spans="1:17" s="2" customFormat="1" ht="110.25">
      <c r="A63" s="12">
        <v>71190002</v>
      </c>
      <c r="B63" s="13">
        <v>53000</v>
      </c>
      <c r="C63" s="13">
        <v>53201</v>
      </c>
      <c r="D63" s="14" t="s">
        <v>17</v>
      </c>
      <c r="E63" s="12"/>
      <c r="F63" s="19" t="s">
        <v>115</v>
      </c>
      <c r="G63" s="13" t="s">
        <v>113</v>
      </c>
      <c r="H63" s="15" t="s">
        <v>116</v>
      </c>
      <c r="I63" s="13" t="s">
        <v>21</v>
      </c>
      <c r="J63" s="13"/>
      <c r="K63" s="13">
        <v>4</v>
      </c>
      <c r="L63" s="13">
        <v>90</v>
      </c>
      <c r="M63" s="18" t="s">
        <v>96</v>
      </c>
      <c r="N63" s="21">
        <v>1</v>
      </c>
      <c r="O63" s="22">
        <f t="shared" si="1"/>
        <v>4000</v>
      </c>
      <c r="P63" s="22">
        <f t="shared" si="0"/>
        <v>4000</v>
      </c>
      <c r="Q63" s="28"/>
    </row>
    <row r="64" spans="1:17" s="2" customFormat="1">
      <c r="A64" s="12">
        <v>71190002</v>
      </c>
      <c r="B64" s="13">
        <v>53000</v>
      </c>
      <c r="C64" s="13">
        <v>53201</v>
      </c>
      <c r="D64" s="14" t="s">
        <v>17</v>
      </c>
      <c r="E64" s="12"/>
      <c r="F64" s="17" t="s">
        <v>18</v>
      </c>
      <c r="G64" s="13" t="s">
        <v>117</v>
      </c>
      <c r="H64" s="15" t="s">
        <v>20</v>
      </c>
      <c r="I64" s="13" t="s">
        <v>21</v>
      </c>
      <c r="J64" s="13"/>
      <c r="K64" s="13">
        <v>4</v>
      </c>
      <c r="L64" s="13">
        <v>90</v>
      </c>
      <c r="M64" s="18" t="s">
        <v>96</v>
      </c>
      <c r="N64" s="13">
        <v>10</v>
      </c>
      <c r="O64" s="22">
        <f t="shared" si="1"/>
        <v>40000</v>
      </c>
      <c r="P64" s="22">
        <f t="shared" si="0"/>
        <v>40000</v>
      </c>
      <c r="Q64" s="28"/>
    </row>
    <row r="65" spans="1:17" s="2" customFormat="1">
      <c r="A65" s="12">
        <v>71190002</v>
      </c>
      <c r="B65" s="13">
        <v>53000</v>
      </c>
      <c r="C65" s="13">
        <v>53201</v>
      </c>
      <c r="D65" s="14" t="s">
        <v>17</v>
      </c>
      <c r="E65" s="12"/>
      <c r="F65" s="17" t="s">
        <v>18</v>
      </c>
      <c r="G65" s="13" t="s">
        <v>118</v>
      </c>
      <c r="H65" s="15" t="s">
        <v>119</v>
      </c>
      <c r="I65" s="13" t="s">
        <v>21</v>
      </c>
      <c r="J65" s="13"/>
      <c r="K65" s="13">
        <v>4</v>
      </c>
      <c r="L65" s="13">
        <v>90</v>
      </c>
      <c r="M65" s="18" t="s">
        <v>96</v>
      </c>
      <c r="N65" s="13">
        <v>20</v>
      </c>
      <c r="O65" s="22">
        <f t="shared" si="1"/>
        <v>80000</v>
      </c>
      <c r="P65" s="22">
        <f t="shared" si="0"/>
        <v>80000</v>
      </c>
      <c r="Q65" s="28"/>
    </row>
    <row r="66" spans="1:17" s="2" customFormat="1">
      <c r="A66" s="12">
        <v>71190002</v>
      </c>
      <c r="B66" s="13">
        <v>53000</v>
      </c>
      <c r="C66" s="13">
        <v>53201</v>
      </c>
      <c r="D66" s="14" t="s">
        <v>17</v>
      </c>
      <c r="E66" s="12"/>
      <c r="F66" s="17" t="s">
        <v>18</v>
      </c>
      <c r="G66" s="13" t="s">
        <v>120</v>
      </c>
      <c r="H66" s="15" t="s">
        <v>121</v>
      </c>
      <c r="I66" s="13" t="s">
        <v>21</v>
      </c>
      <c r="J66" s="13"/>
      <c r="K66" s="13">
        <v>4</v>
      </c>
      <c r="L66" s="13">
        <v>90</v>
      </c>
      <c r="M66" s="18" t="s">
        <v>96</v>
      </c>
      <c r="N66" s="13">
        <v>10</v>
      </c>
      <c r="O66" s="22">
        <f t="shared" si="1"/>
        <v>40000</v>
      </c>
      <c r="P66" s="22">
        <f t="shared" si="0"/>
        <v>40000</v>
      </c>
      <c r="Q66" s="28"/>
    </row>
    <row r="67" spans="1:17" s="2" customFormat="1">
      <c r="A67" s="12">
        <v>71190002</v>
      </c>
      <c r="B67" s="13">
        <v>53000</v>
      </c>
      <c r="C67" s="13">
        <v>53201</v>
      </c>
      <c r="D67" s="14" t="s">
        <v>17</v>
      </c>
      <c r="E67" s="12"/>
      <c r="F67" s="17" t="s">
        <v>18</v>
      </c>
      <c r="G67" s="13" t="s">
        <v>122</v>
      </c>
      <c r="H67" s="15" t="s">
        <v>123</v>
      </c>
      <c r="I67" s="13" t="s">
        <v>21</v>
      </c>
      <c r="J67" s="13"/>
      <c r="K67" s="13">
        <v>4</v>
      </c>
      <c r="L67" s="13">
        <v>90</v>
      </c>
      <c r="M67" s="18" t="s">
        <v>96</v>
      </c>
      <c r="N67" s="13">
        <v>10</v>
      </c>
      <c r="O67" s="22">
        <f t="shared" si="1"/>
        <v>40000</v>
      </c>
      <c r="P67" s="22">
        <f t="shared" si="0"/>
        <v>40000</v>
      </c>
      <c r="Q67" s="28"/>
    </row>
    <row r="68" spans="1:17" s="2" customFormat="1">
      <c r="A68" s="12">
        <v>71190002</v>
      </c>
      <c r="B68" s="13">
        <v>53000</v>
      </c>
      <c r="C68" s="13">
        <v>53201</v>
      </c>
      <c r="D68" s="14" t="s">
        <v>17</v>
      </c>
      <c r="E68" s="12"/>
      <c r="F68" s="17" t="s">
        <v>18</v>
      </c>
      <c r="G68" s="13" t="s">
        <v>81</v>
      </c>
      <c r="H68" s="15" t="s">
        <v>124</v>
      </c>
      <c r="I68" s="13" t="s">
        <v>21</v>
      </c>
      <c r="J68" s="13"/>
      <c r="K68" s="13">
        <v>4</v>
      </c>
      <c r="L68" s="13">
        <v>90</v>
      </c>
      <c r="M68" s="18" t="s">
        <v>96</v>
      </c>
      <c r="N68" s="13">
        <v>20</v>
      </c>
      <c r="O68" s="22">
        <f t="shared" si="1"/>
        <v>80000</v>
      </c>
      <c r="P68" s="22">
        <f t="shared" si="0"/>
        <v>80000</v>
      </c>
      <c r="Q68" s="28"/>
    </row>
    <row r="69" spans="1:17" s="2" customFormat="1">
      <c r="A69" s="12">
        <v>71190002</v>
      </c>
      <c r="B69" s="13">
        <v>53000</v>
      </c>
      <c r="C69" s="13">
        <v>53201</v>
      </c>
      <c r="D69" s="14" t="s">
        <v>17</v>
      </c>
      <c r="E69" s="12"/>
      <c r="F69" s="17" t="s">
        <v>18</v>
      </c>
      <c r="G69" s="13" t="s">
        <v>73</v>
      </c>
      <c r="H69" s="15" t="s">
        <v>125</v>
      </c>
      <c r="I69" s="13" t="s">
        <v>21</v>
      </c>
      <c r="J69" s="13"/>
      <c r="K69" s="13">
        <v>4</v>
      </c>
      <c r="L69" s="13">
        <v>90</v>
      </c>
      <c r="M69" s="18" t="s">
        <v>96</v>
      </c>
      <c r="N69" s="13">
        <v>10</v>
      </c>
      <c r="O69" s="22">
        <f t="shared" si="1"/>
        <v>40000</v>
      </c>
      <c r="P69" s="22">
        <f t="shared" si="0"/>
        <v>40000</v>
      </c>
      <c r="Q69" s="28"/>
    </row>
    <row r="70" spans="1:17" s="2" customFormat="1">
      <c r="A70" s="12">
        <v>71190002</v>
      </c>
      <c r="B70" s="13">
        <v>53000</v>
      </c>
      <c r="C70" s="13">
        <v>53201</v>
      </c>
      <c r="D70" s="14" t="s">
        <v>17</v>
      </c>
      <c r="E70" s="12"/>
      <c r="F70" s="17" t="s">
        <v>18</v>
      </c>
      <c r="G70" s="13" t="s">
        <v>126</v>
      </c>
      <c r="H70" s="15" t="s">
        <v>127</v>
      </c>
      <c r="I70" s="13" t="s">
        <v>21</v>
      </c>
      <c r="J70" s="13"/>
      <c r="K70" s="13">
        <v>4</v>
      </c>
      <c r="L70" s="13">
        <v>90</v>
      </c>
      <c r="M70" s="18" t="s">
        <v>96</v>
      </c>
      <c r="N70" s="13">
        <v>10</v>
      </c>
      <c r="O70" s="22">
        <f t="shared" si="1"/>
        <v>40000</v>
      </c>
      <c r="P70" s="22">
        <f t="shared" si="0"/>
        <v>40000</v>
      </c>
      <c r="Q70" s="28"/>
    </row>
    <row r="71" spans="1:17" s="1" customFormat="1" ht="38.25" customHeight="1">
      <c r="A71" s="12">
        <v>71190002</v>
      </c>
      <c r="B71" s="13">
        <v>53000</v>
      </c>
      <c r="C71" s="13">
        <v>53201</v>
      </c>
      <c r="D71" s="14" t="s">
        <v>17</v>
      </c>
      <c r="E71" s="12"/>
      <c r="F71" s="29" t="s">
        <v>128</v>
      </c>
      <c r="G71" s="13" t="s">
        <v>34</v>
      </c>
      <c r="H71" s="15" t="s">
        <v>129</v>
      </c>
      <c r="I71" s="13" t="s">
        <v>21</v>
      </c>
      <c r="J71" s="13"/>
      <c r="K71" s="13">
        <v>4</v>
      </c>
      <c r="L71" s="13">
        <v>90</v>
      </c>
      <c r="M71" s="42" t="s">
        <v>49</v>
      </c>
      <c r="N71" s="43">
        <v>1</v>
      </c>
      <c r="O71" s="22">
        <v>1888.6</v>
      </c>
      <c r="P71" s="22">
        <v>1888.6</v>
      </c>
      <c r="Q71" s="28"/>
    </row>
    <row r="72" spans="1:17" s="1" customFormat="1" ht="38.25" customHeight="1">
      <c r="A72" s="12">
        <v>71190002</v>
      </c>
      <c r="B72" s="13">
        <v>53000</v>
      </c>
      <c r="C72" s="13">
        <v>53201</v>
      </c>
      <c r="D72" s="14" t="s">
        <v>17</v>
      </c>
      <c r="E72" s="12"/>
      <c r="F72" s="29" t="s">
        <v>128</v>
      </c>
      <c r="G72" s="13" t="s">
        <v>34</v>
      </c>
      <c r="H72" s="15" t="s">
        <v>129</v>
      </c>
      <c r="I72" s="13" t="s">
        <v>21</v>
      </c>
      <c r="J72" s="13"/>
      <c r="K72" s="13">
        <v>4</v>
      </c>
      <c r="L72" s="13">
        <v>90</v>
      </c>
      <c r="M72" s="42" t="s">
        <v>130</v>
      </c>
      <c r="N72" s="43">
        <v>1</v>
      </c>
      <c r="O72" s="22">
        <v>1988</v>
      </c>
      <c r="P72" s="22">
        <v>1988</v>
      </c>
      <c r="Q72" s="28"/>
    </row>
    <row r="73" spans="1:17" s="1" customFormat="1" ht="38.25" customHeight="1">
      <c r="A73" s="12">
        <v>71190002</v>
      </c>
      <c r="B73" s="13">
        <v>53000</v>
      </c>
      <c r="C73" s="13">
        <v>53201</v>
      </c>
      <c r="D73" s="14" t="s">
        <v>17</v>
      </c>
      <c r="E73" s="12"/>
      <c r="F73" s="29" t="s">
        <v>128</v>
      </c>
      <c r="G73" s="13" t="s">
        <v>34</v>
      </c>
      <c r="H73" s="15" t="s">
        <v>129</v>
      </c>
      <c r="I73" s="13" t="s">
        <v>21</v>
      </c>
      <c r="J73" s="13"/>
      <c r="K73" s="13">
        <v>4</v>
      </c>
      <c r="L73" s="13">
        <v>90</v>
      </c>
      <c r="M73" s="44" t="s">
        <v>131</v>
      </c>
      <c r="N73" s="43">
        <v>1</v>
      </c>
      <c r="O73" s="22">
        <v>3900</v>
      </c>
      <c r="P73" s="22">
        <v>3900</v>
      </c>
      <c r="Q73" s="28"/>
    </row>
    <row r="74" spans="1:17" s="1" customFormat="1" ht="38.25" customHeight="1">
      <c r="A74" s="12">
        <v>71190002</v>
      </c>
      <c r="B74" s="13">
        <v>53000</v>
      </c>
      <c r="C74" s="13">
        <v>53201</v>
      </c>
      <c r="D74" s="14" t="s">
        <v>17</v>
      </c>
      <c r="E74" s="12"/>
      <c r="F74" s="29" t="s">
        <v>128</v>
      </c>
      <c r="G74" s="13" t="s">
        <v>34</v>
      </c>
      <c r="H74" s="15" t="s">
        <v>129</v>
      </c>
      <c r="I74" s="13" t="s">
        <v>21</v>
      </c>
      <c r="J74" s="13"/>
      <c r="K74" s="13">
        <v>4</v>
      </c>
      <c r="L74" s="13">
        <v>90</v>
      </c>
      <c r="M74" s="42" t="s">
        <v>132</v>
      </c>
      <c r="N74" s="43">
        <v>1</v>
      </c>
      <c r="O74" s="22">
        <v>2750</v>
      </c>
      <c r="P74" s="22">
        <v>2750</v>
      </c>
      <c r="Q74" s="28"/>
    </row>
    <row r="75" spans="1:17" s="1" customFormat="1" ht="38.25" customHeight="1">
      <c r="A75" s="12">
        <v>71190002</v>
      </c>
      <c r="B75" s="13">
        <v>53000</v>
      </c>
      <c r="C75" s="13">
        <v>53201</v>
      </c>
      <c r="D75" s="14" t="s">
        <v>17</v>
      </c>
      <c r="E75" s="12"/>
      <c r="F75" s="29" t="s">
        <v>128</v>
      </c>
      <c r="G75" s="13" t="s">
        <v>34</v>
      </c>
      <c r="H75" s="15" t="s">
        <v>129</v>
      </c>
      <c r="I75" s="13" t="s">
        <v>21</v>
      </c>
      <c r="J75" s="13"/>
      <c r="K75" s="13">
        <v>4</v>
      </c>
      <c r="L75" s="13">
        <v>90</v>
      </c>
      <c r="M75" s="42" t="s">
        <v>133</v>
      </c>
      <c r="N75" s="43">
        <v>1</v>
      </c>
      <c r="O75" s="22">
        <v>3383</v>
      </c>
      <c r="P75" s="22">
        <v>3383</v>
      </c>
      <c r="Q75" s="28"/>
    </row>
    <row r="76" spans="1:17" s="1" customFormat="1" ht="38.25" customHeight="1">
      <c r="A76" s="12">
        <v>71190002</v>
      </c>
      <c r="B76" s="13">
        <v>53000</v>
      </c>
      <c r="C76" s="13">
        <v>53201</v>
      </c>
      <c r="D76" s="14" t="s">
        <v>17</v>
      </c>
      <c r="E76" s="12"/>
      <c r="F76" s="29" t="s">
        <v>128</v>
      </c>
      <c r="G76" s="13" t="s">
        <v>34</v>
      </c>
      <c r="H76" s="15" t="s">
        <v>129</v>
      </c>
      <c r="I76" s="13" t="s">
        <v>21</v>
      </c>
      <c r="J76" s="13"/>
      <c r="K76" s="13">
        <v>4</v>
      </c>
      <c r="L76" s="13">
        <v>90</v>
      </c>
      <c r="M76" s="25" t="s">
        <v>134</v>
      </c>
      <c r="N76" s="26">
        <v>5</v>
      </c>
      <c r="O76" s="22">
        <v>1170.9000000000001</v>
      </c>
      <c r="P76" s="22">
        <v>5854.5</v>
      </c>
      <c r="Q76" s="28"/>
    </row>
    <row r="77" spans="1:17" s="1" customFormat="1" ht="38.25" customHeight="1">
      <c r="A77" s="12">
        <v>71190002</v>
      </c>
      <c r="B77" s="13">
        <v>53000</v>
      </c>
      <c r="C77" s="13">
        <v>53201</v>
      </c>
      <c r="D77" s="14" t="s">
        <v>17</v>
      </c>
      <c r="E77" s="19"/>
      <c r="F77" s="19" t="s">
        <v>135</v>
      </c>
      <c r="G77" s="30" t="s">
        <v>136</v>
      </c>
      <c r="H77" s="31" t="s">
        <v>137</v>
      </c>
      <c r="I77" s="13" t="s">
        <v>21</v>
      </c>
      <c r="J77" s="13">
        <f>SUM(J71:J76)</f>
        <v>0</v>
      </c>
      <c r="K77" s="13">
        <v>4</v>
      </c>
      <c r="L77" s="13">
        <v>90</v>
      </c>
      <c r="M77" s="18" t="s">
        <v>138</v>
      </c>
      <c r="N77" s="21">
        <v>4</v>
      </c>
      <c r="O77" s="22">
        <f t="shared" ref="O77:O83" si="2">N77*1076.64</f>
        <v>4306.5600000000004</v>
      </c>
      <c r="P77" s="22">
        <f t="shared" ref="P77:P83" si="3">O77</f>
        <v>4306.5600000000004</v>
      </c>
      <c r="Q77" s="28"/>
    </row>
    <row r="78" spans="1:17" s="1" customFormat="1" ht="38.25" customHeight="1">
      <c r="A78" s="12">
        <v>71190002</v>
      </c>
      <c r="B78" s="13">
        <v>53000</v>
      </c>
      <c r="C78" s="13">
        <v>53201</v>
      </c>
      <c r="D78" s="14" t="s">
        <v>17</v>
      </c>
      <c r="E78" s="30"/>
      <c r="F78" s="30" t="s">
        <v>139</v>
      </c>
      <c r="G78" s="30" t="s">
        <v>140</v>
      </c>
      <c r="H78" s="31" t="s">
        <v>141</v>
      </c>
      <c r="I78" s="13" t="s">
        <v>21</v>
      </c>
      <c r="J78" s="13">
        <f>SUM(J71:J76)</f>
        <v>0</v>
      </c>
      <c r="K78" s="13">
        <v>4</v>
      </c>
      <c r="L78" s="13">
        <v>90</v>
      </c>
      <c r="M78" s="18" t="s">
        <v>138</v>
      </c>
      <c r="N78" s="21">
        <v>2</v>
      </c>
      <c r="O78" s="22">
        <f t="shared" si="2"/>
        <v>2153.2800000000002</v>
      </c>
      <c r="P78" s="22">
        <f t="shared" si="3"/>
        <v>2153.2800000000002</v>
      </c>
      <c r="Q78" s="28"/>
    </row>
    <row r="79" spans="1:17" s="1" customFormat="1" ht="38.25" customHeight="1">
      <c r="A79" s="12">
        <v>71190002</v>
      </c>
      <c r="B79" s="13">
        <v>53000</v>
      </c>
      <c r="C79" s="13">
        <v>53201</v>
      </c>
      <c r="D79" s="14" t="s">
        <v>17</v>
      </c>
      <c r="E79" s="13"/>
      <c r="F79" s="13" t="s">
        <v>142</v>
      </c>
      <c r="G79" s="13" t="s">
        <v>143</v>
      </c>
      <c r="H79" s="15" t="s">
        <v>144</v>
      </c>
      <c r="I79" s="13" t="s">
        <v>21</v>
      </c>
      <c r="J79" s="13">
        <f>SUM(J72:J76)</f>
        <v>0</v>
      </c>
      <c r="K79" s="13">
        <v>4</v>
      </c>
      <c r="L79" s="13">
        <v>90</v>
      </c>
      <c r="M79" s="18" t="s">
        <v>138</v>
      </c>
      <c r="N79" s="21">
        <v>2</v>
      </c>
      <c r="O79" s="22">
        <f t="shared" si="2"/>
        <v>2153.2800000000002</v>
      </c>
      <c r="P79" s="22">
        <f t="shared" si="3"/>
        <v>2153.2800000000002</v>
      </c>
      <c r="Q79" s="28"/>
    </row>
    <row r="80" spans="1:17" s="1" customFormat="1" ht="38.25" customHeight="1">
      <c r="A80" s="12">
        <v>71190002</v>
      </c>
      <c r="B80" s="13">
        <v>53000</v>
      </c>
      <c r="C80" s="13">
        <v>53201</v>
      </c>
      <c r="D80" s="14" t="s">
        <v>17</v>
      </c>
      <c r="E80" s="13"/>
      <c r="F80" s="13" t="s">
        <v>145</v>
      </c>
      <c r="G80" s="13" t="s">
        <v>143</v>
      </c>
      <c r="H80" s="15" t="s">
        <v>146</v>
      </c>
      <c r="I80" s="13" t="s">
        <v>21</v>
      </c>
      <c r="J80" s="13">
        <f>SUM(J73:J77)</f>
        <v>0</v>
      </c>
      <c r="K80" s="13">
        <v>4</v>
      </c>
      <c r="L80" s="13">
        <v>90</v>
      </c>
      <c r="M80" s="18" t="s">
        <v>138</v>
      </c>
      <c r="N80" s="21">
        <v>4</v>
      </c>
      <c r="O80" s="22">
        <f t="shared" si="2"/>
        <v>4306.5600000000004</v>
      </c>
      <c r="P80" s="22">
        <f t="shared" si="3"/>
        <v>4306.5600000000004</v>
      </c>
      <c r="Q80" s="28"/>
    </row>
    <row r="81" spans="1:17" s="1" customFormat="1" ht="38.25" customHeight="1">
      <c r="A81" s="12">
        <v>71190002</v>
      </c>
      <c r="B81" s="13">
        <v>53000</v>
      </c>
      <c r="C81" s="13">
        <v>53201</v>
      </c>
      <c r="D81" s="14" t="s">
        <v>17</v>
      </c>
      <c r="E81" s="13"/>
      <c r="F81" s="13" t="s">
        <v>147</v>
      </c>
      <c r="G81" s="13" t="s">
        <v>148</v>
      </c>
      <c r="H81" s="15" t="s">
        <v>149</v>
      </c>
      <c r="I81" s="13" t="s">
        <v>21</v>
      </c>
      <c r="J81" s="13">
        <f>SUM(J74:J78)</f>
        <v>0</v>
      </c>
      <c r="K81" s="13">
        <v>4</v>
      </c>
      <c r="L81" s="13">
        <v>90</v>
      </c>
      <c r="M81" s="18" t="s">
        <v>138</v>
      </c>
      <c r="N81" s="21">
        <v>1</v>
      </c>
      <c r="O81" s="22">
        <f t="shared" si="2"/>
        <v>1076.6400000000001</v>
      </c>
      <c r="P81" s="22">
        <f t="shared" si="3"/>
        <v>1076.6400000000001</v>
      </c>
      <c r="Q81" s="28"/>
    </row>
    <row r="82" spans="1:17" s="1" customFormat="1" ht="38.25" customHeight="1">
      <c r="A82" s="12">
        <v>71190002</v>
      </c>
      <c r="B82" s="13">
        <v>53000</v>
      </c>
      <c r="C82" s="13">
        <v>53201</v>
      </c>
      <c r="D82" s="14" t="s">
        <v>17</v>
      </c>
      <c r="E82" s="13"/>
      <c r="F82" s="13" t="s">
        <v>150</v>
      </c>
      <c r="G82" s="13" t="s">
        <v>151</v>
      </c>
      <c r="H82" s="32" t="s">
        <v>152</v>
      </c>
      <c r="I82" s="13" t="s">
        <v>21</v>
      </c>
      <c r="J82" s="13">
        <f>SUM(J75:J79)</f>
        <v>0</v>
      </c>
      <c r="K82" s="13">
        <v>4</v>
      </c>
      <c r="L82" s="13">
        <v>90</v>
      </c>
      <c r="M82" s="18" t="s">
        <v>138</v>
      </c>
      <c r="N82" s="21">
        <v>87</v>
      </c>
      <c r="O82" s="22">
        <f t="shared" si="2"/>
        <v>93667.680000000008</v>
      </c>
      <c r="P82" s="22">
        <f t="shared" si="3"/>
        <v>93667.680000000008</v>
      </c>
      <c r="Q82" s="28"/>
    </row>
    <row r="83" spans="1:17" s="1" customFormat="1" ht="38.25" customHeight="1">
      <c r="A83" s="12">
        <v>71190002</v>
      </c>
      <c r="B83" s="13">
        <v>53000</v>
      </c>
      <c r="C83" s="13">
        <v>53201</v>
      </c>
      <c r="D83" s="14" t="s">
        <v>17</v>
      </c>
      <c r="E83" s="13"/>
      <c r="F83" s="13" t="s">
        <v>150</v>
      </c>
      <c r="G83" s="13" t="s">
        <v>24</v>
      </c>
      <c r="H83" s="32" t="s">
        <v>416</v>
      </c>
      <c r="I83" s="13" t="s">
        <v>21</v>
      </c>
      <c r="J83" s="13">
        <f>SUM(J76:J80)</f>
        <v>0</v>
      </c>
      <c r="K83" s="13">
        <v>4</v>
      </c>
      <c r="L83" s="13">
        <v>90</v>
      </c>
      <c r="M83" s="18" t="s">
        <v>138</v>
      </c>
      <c r="N83" s="21">
        <v>300</v>
      </c>
      <c r="O83" s="22">
        <f t="shared" si="2"/>
        <v>322992.00000000006</v>
      </c>
      <c r="P83" s="22">
        <f t="shared" si="3"/>
        <v>322992.00000000006</v>
      </c>
      <c r="Q83" s="28"/>
    </row>
    <row r="84" spans="1:17" s="1" customFormat="1" ht="38.25" customHeight="1">
      <c r="A84" s="12">
        <v>71190002</v>
      </c>
      <c r="B84" s="13">
        <v>53000</v>
      </c>
      <c r="C84" s="13">
        <v>53201</v>
      </c>
      <c r="D84" s="14" t="s">
        <v>17</v>
      </c>
      <c r="E84" s="12"/>
      <c r="F84" s="13" t="s">
        <v>153</v>
      </c>
      <c r="G84" s="13" t="s">
        <v>113</v>
      </c>
      <c r="H84" s="15" t="s">
        <v>154</v>
      </c>
      <c r="I84" s="13" t="s">
        <v>21</v>
      </c>
      <c r="J84" s="13"/>
      <c r="K84" s="13">
        <v>4</v>
      </c>
      <c r="L84" s="13">
        <v>90</v>
      </c>
      <c r="M84" s="18" t="s">
        <v>155</v>
      </c>
      <c r="N84" s="21">
        <v>1</v>
      </c>
      <c r="O84" s="22">
        <v>420000</v>
      </c>
      <c r="P84" s="22">
        <v>420000</v>
      </c>
      <c r="Q84" s="28"/>
    </row>
    <row r="85" spans="1:17" s="1" customFormat="1" ht="38.25" customHeight="1">
      <c r="A85" s="12">
        <v>71190002</v>
      </c>
      <c r="B85" s="13">
        <v>53000</v>
      </c>
      <c r="C85" s="13">
        <v>53201</v>
      </c>
      <c r="D85" s="14" t="s">
        <v>17</v>
      </c>
      <c r="E85" s="12"/>
      <c r="F85" s="13" t="s">
        <v>106</v>
      </c>
      <c r="G85" s="13" t="s">
        <v>156</v>
      </c>
      <c r="H85" s="15" t="s">
        <v>108</v>
      </c>
      <c r="I85" s="13" t="s">
        <v>21</v>
      </c>
      <c r="J85" s="13"/>
      <c r="K85" s="13">
        <v>4</v>
      </c>
      <c r="L85" s="13">
        <v>90</v>
      </c>
      <c r="M85" s="18" t="s">
        <v>157</v>
      </c>
      <c r="N85" s="21">
        <v>33</v>
      </c>
      <c r="O85" s="22">
        <f t="shared" ref="O85:O93" si="4">N85*1600</f>
        <v>52800</v>
      </c>
      <c r="P85" s="22">
        <f t="shared" ref="P85:P93" si="5">O85</f>
        <v>52800</v>
      </c>
      <c r="Q85" s="28"/>
    </row>
    <row r="86" spans="1:17" s="1" customFormat="1" ht="38.25" customHeight="1">
      <c r="A86" s="12">
        <v>71190002</v>
      </c>
      <c r="B86" s="13">
        <v>53000</v>
      </c>
      <c r="C86" s="13">
        <v>53201</v>
      </c>
      <c r="D86" s="14" t="s">
        <v>17</v>
      </c>
      <c r="E86" s="12"/>
      <c r="F86" s="33" t="s">
        <v>112</v>
      </c>
      <c r="G86" s="13" t="s">
        <v>158</v>
      </c>
      <c r="H86" s="15" t="s">
        <v>114</v>
      </c>
      <c r="I86" s="13" t="s">
        <v>21</v>
      </c>
      <c r="J86" s="13"/>
      <c r="K86" s="13">
        <v>4</v>
      </c>
      <c r="L86" s="13">
        <v>90</v>
      </c>
      <c r="M86" s="18" t="s">
        <v>157</v>
      </c>
      <c r="N86" s="21">
        <v>5</v>
      </c>
      <c r="O86" s="22">
        <f t="shared" si="4"/>
        <v>8000</v>
      </c>
      <c r="P86" s="22">
        <f t="shared" si="5"/>
        <v>8000</v>
      </c>
      <c r="Q86" s="28"/>
    </row>
    <row r="87" spans="1:17" s="1" customFormat="1" ht="38.25" customHeight="1">
      <c r="A87" s="12">
        <v>71190002</v>
      </c>
      <c r="B87" s="13">
        <v>53000</v>
      </c>
      <c r="C87" s="13">
        <v>53201</v>
      </c>
      <c r="D87" s="14" t="s">
        <v>17</v>
      </c>
      <c r="E87" s="12"/>
      <c r="F87" s="13" t="s">
        <v>115</v>
      </c>
      <c r="G87" s="13" t="s">
        <v>158</v>
      </c>
      <c r="H87" s="15" t="s">
        <v>116</v>
      </c>
      <c r="I87" s="13" t="s">
        <v>21</v>
      </c>
      <c r="J87" s="13"/>
      <c r="K87" s="13">
        <v>4</v>
      </c>
      <c r="L87" s="13">
        <v>90</v>
      </c>
      <c r="M87" s="18" t="s">
        <v>157</v>
      </c>
      <c r="N87" s="21">
        <v>15</v>
      </c>
      <c r="O87" s="22">
        <f t="shared" si="4"/>
        <v>24000</v>
      </c>
      <c r="P87" s="22">
        <f t="shared" si="5"/>
        <v>24000</v>
      </c>
      <c r="Q87" s="28"/>
    </row>
    <row r="88" spans="1:17" s="1" customFormat="1" ht="38.25" customHeight="1">
      <c r="A88" s="12">
        <v>71190002</v>
      </c>
      <c r="B88" s="13">
        <v>53000</v>
      </c>
      <c r="C88" s="13">
        <v>53201</v>
      </c>
      <c r="D88" s="14" t="s">
        <v>17</v>
      </c>
      <c r="E88" s="12"/>
      <c r="F88" s="13" t="s">
        <v>159</v>
      </c>
      <c r="G88" s="13" t="s">
        <v>160</v>
      </c>
      <c r="H88" s="15" t="s">
        <v>161</v>
      </c>
      <c r="I88" s="13" t="s">
        <v>21</v>
      </c>
      <c r="J88" s="13"/>
      <c r="K88" s="13">
        <v>4</v>
      </c>
      <c r="L88" s="13">
        <v>90</v>
      </c>
      <c r="M88" s="18" t="s">
        <v>157</v>
      </c>
      <c r="N88" s="21">
        <v>10</v>
      </c>
      <c r="O88" s="22">
        <f t="shared" si="4"/>
        <v>16000</v>
      </c>
      <c r="P88" s="22">
        <f t="shared" si="5"/>
        <v>16000</v>
      </c>
      <c r="Q88" s="28"/>
    </row>
    <row r="89" spans="1:17" s="1" customFormat="1" ht="38.25" customHeight="1">
      <c r="A89" s="12">
        <v>71190002</v>
      </c>
      <c r="B89" s="13">
        <v>53000</v>
      </c>
      <c r="C89" s="13">
        <v>53201</v>
      </c>
      <c r="D89" s="14" t="s">
        <v>17</v>
      </c>
      <c r="E89" s="12"/>
      <c r="F89" s="13" t="s">
        <v>145</v>
      </c>
      <c r="G89" s="13" t="s">
        <v>143</v>
      </c>
      <c r="H89" s="15" t="s">
        <v>146</v>
      </c>
      <c r="I89" s="13" t="s">
        <v>21</v>
      </c>
      <c r="J89" s="13"/>
      <c r="K89" s="13">
        <v>4</v>
      </c>
      <c r="L89" s="13">
        <v>90</v>
      </c>
      <c r="M89" s="18" t="s">
        <v>157</v>
      </c>
      <c r="N89" s="21">
        <v>2</v>
      </c>
      <c r="O89" s="22">
        <f t="shared" si="4"/>
        <v>3200</v>
      </c>
      <c r="P89" s="22">
        <f t="shared" si="5"/>
        <v>3200</v>
      </c>
      <c r="Q89" s="28"/>
    </row>
    <row r="90" spans="1:17" s="1" customFormat="1" ht="38.25" customHeight="1">
      <c r="A90" s="12">
        <v>71190002</v>
      </c>
      <c r="B90" s="13">
        <v>53000</v>
      </c>
      <c r="C90" s="13">
        <v>53201</v>
      </c>
      <c r="D90" s="14" t="s">
        <v>17</v>
      </c>
      <c r="E90" s="12"/>
      <c r="F90" s="13" t="s">
        <v>97</v>
      </c>
      <c r="G90" s="13" t="s">
        <v>143</v>
      </c>
      <c r="H90" s="15" t="s">
        <v>99</v>
      </c>
      <c r="I90" s="13" t="s">
        <v>21</v>
      </c>
      <c r="J90" s="13"/>
      <c r="K90" s="13">
        <v>4</v>
      </c>
      <c r="L90" s="13">
        <v>90</v>
      </c>
      <c r="M90" s="18" t="s">
        <v>157</v>
      </c>
      <c r="N90" s="21">
        <v>5</v>
      </c>
      <c r="O90" s="22">
        <f t="shared" si="4"/>
        <v>8000</v>
      </c>
      <c r="P90" s="22">
        <f t="shared" si="5"/>
        <v>8000</v>
      </c>
      <c r="Q90" s="28"/>
    </row>
    <row r="91" spans="1:17" s="1" customFormat="1" ht="38.25" customHeight="1">
      <c r="A91" s="12">
        <v>71190002</v>
      </c>
      <c r="B91" s="13">
        <v>53000</v>
      </c>
      <c r="C91" s="13">
        <v>53201</v>
      </c>
      <c r="D91" s="14" t="s">
        <v>17</v>
      </c>
      <c r="E91" s="12"/>
      <c r="F91" s="13" t="s">
        <v>100</v>
      </c>
      <c r="G91" s="13" t="s">
        <v>143</v>
      </c>
      <c r="H91" s="15" t="s">
        <v>101</v>
      </c>
      <c r="I91" s="13" t="s">
        <v>21</v>
      </c>
      <c r="J91" s="13"/>
      <c r="K91" s="13">
        <v>4</v>
      </c>
      <c r="L91" s="13">
        <v>90</v>
      </c>
      <c r="M91" s="18" t="s">
        <v>157</v>
      </c>
      <c r="N91" s="21">
        <v>15</v>
      </c>
      <c r="O91" s="22">
        <f t="shared" si="4"/>
        <v>24000</v>
      </c>
      <c r="P91" s="22">
        <f t="shared" si="5"/>
        <v>24000</v>
      </c>
      <c r="Q91" s="28"/>
    </row>
    <row r="92" spans="1:17" s="1" customFormat="1" ht="38.25" customHeight="1">
      <c r="A92" s="12">
        <v>71190002</v>
      </c>
      <c r="B92" s="13">
        <v>53000</v>
      </c>
      <c r="C92" s="13">
        <v>53201</v>
      </c>
      <c r="D92" s="14" t="s">
        <v>17</v>
      </c>
      <c r="E92" s="12"/>
      <c r="F92" s="13" t="s">
        <v>104</v>
      </c>
      <c r="G92" s="13" t="s">
        <v>143</v>
      </c>
      <c r="H92" s="15" t="s">
        <v>105</v>
      </c>
      <c r="I92" s="13" t="s">
        <v>21</v>
      </c>
      <c r="J92" s="13"/>
      <c r="K92" s="13">
        <v>4</v>
      </c>
      <c r="L92" s="13">
        <v>90</v>
      </c>
      <c r="M92" s="18" t="s">
        <v>157</v>
      </c>
      <c r="N92" s="21">
        <v>5</v>
      </c>
      <c r="O92" s="22">
        <f t="shared" si="4"/>
        <v>8000</v>
      </c>
      <c r="P92" s="22">
        <f t="shared" si="5"/>
        <v>8000</v>
      </c>
      <c r="Q92" s="28"/>
    </row>
    <row r="93" spans="1:17" s="1" customFormat="1" ht="38.25" customHeight="1">
      <c r="A93" s="12">
        <v>71190002</v>
      </c>
      <c r="B93" s="13">
        <v>53000</v>
      </c>
      <c r="C93" s="13">
        <v>53201</v>
      </c>
      <c r="D93" s="14" t="s">
        <v>17</v>
      </c>
      <c r="E93" s="12"/>
      <c r="F93" s="13" t="s">
        <v>162</v>
      </c>
      <c r="G93" s="13" t="s">
        <v>163</v>
      </c>
      <c r="H93" s="15" t="s">
        <v>111</v>
      </c>
      <c r="I93" s="13" t="s">
        <v>21</v>
      </c>
      <c r="J93" s="13"/>
      <c r="K93" s="13">
        <v>4</v>
      </c>
      <c r="L93" s="13">
        <v>90</v>
      </c>
      <c r="M93" s="18" t="s">
        <v>157</v>
      </c>
      <c r="N93" s="21">
        <v>10</v>
      </c>
      <c r="O93" s="22">
        <f t="shared" si="4"/>
        <v>16000</v>
      </c>
      <c r="P93" s="22">
        <f t="shared" si="5"/>
        <v>16000</v>
      </c>
      <c r="Q93" s="28"/>
    </row>
    <row r="94" spans="1:17" s="3" customFormat="1" ht="63.75">
      <c r="A94" s="12">
        <v>71190002</v>
      </c>
      <c r="B94" s="13">
        <v>53000</v>
      </c>
      <c r="C94" s="13">
        <v>53201</v>
      </c>
      <c r="D94" s="14" t="s">
        <v>17</v>
      </c>
      <c r="E94" s="12"/>
      <c r="F94" s="13" t="s">
        <v>164</v>
      </c>
      <c r="G94" s="13" t="s">
        <v>19</v>
      </c>
      <c r="H94" s="15" t="s">
        <v>165</v>
      </c>
      <c r="I94" s="13" t="s">
        <v>21</v>
      </c>
      <c r="J94" s="13"/>
      <c r="K94" s="13">
        <v>4</v>
      </c>
      <c r="L94" s="13">
        <v>90</v>
      </c>
      <c r="M94" s="18" t="s">
        <v>166</v>
      </c>
      <c r="N94" s="21">
        <v>1</v>
      </c>
      <c r="O94" s="22">
        <v>19000</v>
      </c>
      <c r="P94" s="22">
        <v>19000</v>
      </c>
      <c r="Q94" s="28"/>
    </row>
    <row r="95" spans="1:17" s="1" customFormat="1" ht="38.25" customHeight="1">
      <c r="A95" s="12">
        <v>71190002</v>
      </c>
      <c r="B95" s="13">
        <v>53000</v>
      </c>
      <c r="C95" s="13">
        <v>53201</v>
      </c>
      <c r="D95" s="14" t="s">
        <v>17</v>
      </c>
      <c r="E95" s="12"/>
      <c r="F95" s="13" t="s">
        <v>150</v>
      </c>
      <c r="G95" s="13" t="s">
        <v>167</v>
      </c>
      <c r="H95" s="15" t="s">
        <v>168</v>
      </c>
      <c r="I95" s="13" t="s">
        <v>21</v>
      </c>
      <c r="J95" s="13"/>
      <c r="K95" s="13">
        <v>4</v>
      </c>
      <c r="L95" s="13">
        <v>90</v>
      </c>
      <c r="M95" s="18" t="s">
        <v>166</v>
      </c>
      <c r="N95" s="21">
        <v>1</v>
      </c>
      <c r="O95" s="22">
        <v>19000</v>
      </c>
      <c r="P95" s="22">
        <v>19000</v>
      </c>
      <c r="Q95" s="28"/>
    </row>
    <row r="96" spans="1:17" s="1" customFormat="1" ht="38.25" customHeight="1">
      <c r="A96" s="12">
        <v>71190002</v>
      </c>
      <c r="B96" s="13">
        <v>53000</v>
      </c>
      <c r="C96" s="13">
        <v>53201</v>
      </c>
      <c r="D96" s="14" t="s">
        <v>17</v>
      </c>
      <c r="E96" s="12"/>
      <c r="F96" s="13" t="s">
        <v>169</v>
      </c>
      <c r="G96" s="13" t="s">
        <v>170</v>
      </c>
      <c r="H96" s="15" t="s">
        <v>171</v>
      </c>
      <c r="I96" s="13" t="s">
        <v>21</v>
      </c>
      <c r="J96" s="13"/>
      <c r="K96" s="13">
        <v>4</v>
      </c>
      <c r="L96" s="13">
        <v>90</v>
      </c>
      <c r="M96" s="18" t="s">
        <v>166</v>
      </c>
      <c r="N96" s="21">
        <v>1</v>
      </c>
      <c r="O96" s="22">
        <v>19000</v>
      </c>
      <c r="P96" s="22">
        <v>19000</v>
      </c>
      <c r="Q96" s="28"/>
    </row>
    <row r="97" spans="1:17" s="1" customFormat="1" ht="38.25" customHeight="1">
      <c r="A97" s="12">
        <v>71190002</v>
      </c>
      <c r="B97" s="13">
        <v>53000</v>
      </c>
      <c r="C97" s="13">
        <v>53201</v>
      </c>
      <c r="D97" s="14" t="s">
        <v>17</v>
      </c>
      <c r="E97" s="12"/>
      <c r="F97" s="13" t="s">
        <v>150</v>
      </c>
      <c r="G97" s="13" t="s">
        <v>172</v>
      </c>
      <c r="H97" s="15" t="s">
        <v>121</v>
      </c>
      <c r="I97" s="13" t="s">
        <v>21</v>
      </c>
      <c r="J97" s="13"/>
      <c r="K97" s="13">
        <v>4</v>
      </c>
      <c r="L97" s="13">
        <v>90</v>
      </c>
      <c r="M97" s="18" t="s">
        <v>166</v>
      </c>
      <c r="N97" s="21">
        <v>1</v>
      </c>
      <c r="O97" s="22">
        <v>19000</v>
      </c>
      <c r="P97" s="22">
        <v>19000</v>
      </c>
      <c r="Q97" s="28"/>
    </row>
    <row r="98" spans="1:17" s="3" customFormat="1" ht="38.25" customHeight="1">
      <c r="A98" s="12">
        <v>71190002</v>
      </c>
      <c r="B98" s="13">
        <v>53000</v>
      </c>
      <c r="C98" s="13">
        <v>53201</v>
      </c>
      <c r="D98" s="14" t="s">
        <v>17</v>
      </c>
      <c r="E98" s="12"/>
      <c r="F98" s="13" t="s">
        <v>150</v>
      </c>
      <c r="G98" s="13" t="s">
        <v>173</v>
      </c>
      <c r="H98" s="15" t="s">
        <v>174</v>
      </c>
      <c r="I98" s="13" t="s">
        <v>21</v>
      </c>
      <c r="J98" s="13"/>
      <c r="K98" s="13">
        <v>4</v>
      </c>
      <c r="L98" s="13">
        <v>90</v>
      </c>
      <c r="M98" s="18" t="s">
        <v>166</v>
      </c>
      <c r="N98" s="21">
        <v>1</v>
      </c>
      <c r="O98" s="22">
        <v>19000</v>
      </c>
      <c r="P98" s="22">
        <v>19000</v>
      </c>
      <c r="Q98" s="28"/>
    </row>
    <row r="99" spans="1:17" s="3" customFormat="1" ht="38.25" customHeight="1">
      <c r="A99" s="12">
        <v>71190002</v>
      </c>
      <c r="B99" s="13">
        <v>53000</v>
      </c>
      <c r="C99" s="13">
        <v>53201</v>
      </c>
      <c r="D99" s="14" t="s">
        <v>17</v>
      </c>
      <c r="E99" s="12"/>
      <c r="F99" s="13" t="s">
        <v>175</v>
      </c>
      <c r="G99" s="13" t="s">
        <v>176</v>
      </c>
      <c r="H99" s="15" t="s">
        <v>177</v>
      </c>
      <c r="I99" s="13" t="s">
        <v>21</v>
      </c>
      <c r="J99" s="13"/>
      <c r="K99" s="13">
        <v>4</v>
      </c>
      <c r="L99" s="13">
        <v>90</v>
      </c>
      <c r="M99" s="18" t="s">
        <v>166</v>
      </c>
      <c r="N99" s="21">
        <v>1</v>
      </c>
      <c r="O99" s="22">
        <v>19000</v>
      </c>
      <c r="P99" s="22">
        <v>19000</v>
      </c>
      <c r="Q99" s="28"/>
    </row>
    <row r="100" spans="1:17" s="3" customFormat="1" ht="38.25" customHeight="1">
      <c r="A100" s="12">
        <v>71190002</v>
      </c>
      <c r="B100" s="13">
        <v>53000</v>
      </c>
      <c r="C100" s="13">
        <v>53201</v>
      </c>
      <c r="D100" s="14" t="s">
        <v>17</v>
      </c>
      <c r="E100" s="12"/>
      <c r="F100" s="13" t="s">
        <v>150</v>
      </c>
      <c r="G100" s="13" t="s">
        <v>178</v>
      </c>
      <c r="H100" s="34" t="s">
        <v>179</v>
      </c>
      <c r="I100" s="13" t="s">
        <v>21</v>
      </c>
      <c r="J100" s="13"/>
      <c r="K100" s="13">
        <v>4</v>
      </c>
      <c r="L100" s="13">
        <v>90</v>
      </c>
      <c r="M100" s="18" t="s">
        <v>166</v>
      </c>
      <c r="N100" s="21">
        <v>1</v>
      </c>
      <c r="O100" s="22">
        <v>19000</v>
      </c>
      <c r="P100" s="22">
        <v>19000</v>
      </c>
      <c r="Q100" s="28"/>
    </row>
    <row r="101" spans="1:17" s="3" customFormat="1" ht="38.25" customHeight="1">
      <c r="A101" s="12">
        <v>71190002</v>
      </c>
      <c r="B101" s="13">
        <v>53000</v>
      </c>
      <c r="C101" s="13">
        <v>53201</v>
      </c>
      <c r="D101" s="14" t="s">
        <v>17</v>
      </c>
      <c r="E101" s="12"/>
      <c r="F101" s="13" t="s">
        <v>150</v>
      </c>
      <c r="G101" s="13" t="s">
        <v>180</v>
      </c>
      <c r="H101" s="15" t="s">
        <v>181</v>
      </c>
      <c r="I101" s="13" t="s">
        <v>21</v>
      </c>
      <c r="J101" s="13"/>
      <c r="K101" s="13">
        <v>4</v>
      </c>
      <c r="L101" s="13">
        <v>90</v>
      </c>
      <c r="M101" s="18" t="s">
        <v>166</v>
      </c>
      <c r="N101" s="21">
        <v>1</v>
      </c>
      <c r="O101" s="22">
        <v>19000</v>
      </c>
      <c r="P101" s="22">
        <v>19000</v>
      </c>
      <c r="Q101" s="28"/>
    </row>
    <row r="102" spans="1:17" s="3" customFormat="1" ht="38.25" customHeight="1">
      <c r="A102" s="12">
        <v>71190002</v>
      </c>
      <c r="B102" s="13">
        <v>53000</v>
      </c>
      <c r="C102" s="13">
        <v>53201</v>
      </c>
      <c r="D102" s="14" t="s">
        <v>17</v>
      </c>
      <c r="E102" s="12"/>
      <c r="F102" s="13" t="s">
        <v>150</v>
      </c>
      <c r="G102" s="13" t="s">
        <v>182</v>
      </c>
      <c r="H102" s="15" t="s">
        <v>183</v>
      </c>
      <c r="I102" s="13" t="s">
        <v>21</v>
      </c>
      <c r="J102" s="13"/>
      <c r="K102" s="13">
        <v>4</v>
      </c>
      <c r="L102" s="13">
        <v>90</v>
      </c>
      <c r="M102" s="18" t="s">
        <v>166</v>
      </c>
      <c r="N102" s="21">
        <v>1</v>
      </c>
      <c r="O102" s="22">
        <v>19000</v>
      </c>
      <c r="P102" s="22">
        <v>19000</v>
      </c>
      <c r="Q102" s="28"/>
    </row>
    <row r="103" spans="1:17" s="3" customFormat="1" ht="38.25" customHeight="1">
      <c r="A103" s="12">
        <v>71190002</v>
      </c>
      <c r="B103" s="13">
        <v>53000</v>
      </c>
      <c r="C103" s="13">
        <v>53201</v>
      </c>
      <c r="D103" s="14" t="s">
        <v>17</v>
      </c>
      <c r="E103" s="12"/>
      <c r="F103" s="13" t="s">
        <v>150</v>
      </c>
      <c r="G103" s="13" t="s">
        <v>184</v>
      </c>
      <c r="H103" s="15" t="s">
        <v>185</v>
      </c>
      <c r="I103" s="13" t="s">
        <v>21</v>
      </c>
      <c r="J103" s="13"/>
      <c r="K103" s="13">
        <v>4</v>
      </c>
      <c r="L103" s="13">
        <v>90</v>
      </c>
      <c r="M103" s="18" t="s">
        <v>166</v>
      </c>
      <c r="N103" s="21">
        <v>1</v>
      </c>
      <c r="O103" s="22">
        <v>19000</v>
      </c>
      <c r="P103" s="22">
        <v>19000</v>
      </c>
      <c r="Q103" s="28"/>
    </row>
    <row r="104" spans="1:17" s="1" customFormat="1" ht="38.25" customHeight="1">
      <c r="A104" s="12">
        <v>71190002</v>
      </c>
      <c r="B104" s="13">
        <v>53000</v>
      </c>
      <c r="C104" s="13">
        <v>53201</v>
      </c>
      <c r="D104" s="14" t="s">
        <v>17</v>
      </c>
      <c r="E104" s="12"/>
      <c r="F104" s="13" t="s">
        <v>18</v>
      </c>
      <c r="G104" s="13" t="s">
        <v>19</v>
      </c>
      <c r="H104" s="15" t="s">
        <v>20</v>
      </c>
      <c r="I104" s="13" t="s">
        <v>21</v>
      </c>
      <c r="J104" s="13"/>
      <c r="K104" s="13">
        <v>4</v>
      </c>
      <c r="L104" s="13">
        <v>90</v>
      </c>
      <c r="M104" s="18" t="s">
        <v>186</v>
      </c>
      <c r="N104" s="21">
        <v>1</v>
      </c>
      <c r="O104" s="22">
        <v>587106</v>
      </c>
      <c r="P104" s="22">
        <f t="shared" ref="P104:P124" si="6">O104</f>
        <v>587106</v>
      </c>
      <c r="Q104" s="28"/>
    </row>
    <row r="105" spans="1:17" s="1" customFormat="1" ht="38.25" customHeight="1">
      <c r="A105" s="12">
        <v>71190002</v>
      </c>
      <c r="B105" s="13">
        <v>53000</v>
      </c>
      <c r="C105" s="13">
        <v>53201</v>
      </c>
      <c r="D105" s="14" t="s">
        <v>17</v>
      </c>
      <c r="E105" s="12"/>
      <c r="F105" s="13" t="s">
        <v>18</v>
      </c>
      <c r="G105" s="13" t="s">
        <v>73</v>
      </c>
      <c r="H105" s="15" t="s">
        <v>125</v>
      </c>
      <c r="I105" s="13" t="s">
        <v>21</v>
      </c>
      <c r="J105" s="13"/>
      <c r="K105" s="13">
        <v>4</v>
      </c>
      <c r="L105" s="13">
        <v>90</v>
      </c>
      <c r="M105" s="18" t="s">
        <v>187</v>
      </c>
      <c r="N105" s="21">
        <v>1</v>
      </c>
      <c r="O105" s="22">
        <v>344220.85</v>
      </c>
      <c r="P105" s="22">
        <f t="shared" si="6"/>
        <v>344220.85</v>
      </c>
      <c r="Q105" s="28"/>
    </row>
    <row r="106" spans="1:17" ht="38.25" customHeight="1">
      <c r="A106" s="12">
        <v>71190002</v>
      </c>
      <c r="B106" s="13">
        <v>53000</v>
      </c>
      <c r="C106" s="13">
        <v>53201</v>
      </c>
      <c r="D106" s="14" t="s">
        <v>17</v>
      </c>
      <c r="E106" s="12"/>
      <c r="F106" s="13" t="s">
        <v>18</v>
      </c>
      <c r="G106" s="13" t="s">
        <v>73</v>
      </c>
      <c r="H106" s="15" t="s">
        <v>125</v>
      </c>
      <c r="I106" s="13" t="s">
        <v>21</v>
      </c>
      <c r="J106" s="13"/>
      <c r="K106" s="13">
        <v>4</v>
      </c>
      <c r="L106" s="13">
        <v>90</v>
      </c>
      <c r="M106" s="29" t="s">
        <v>188</v>
      </c>
      <c r="N106" s="45">
        <v>12</v>
      </c>
      <c r="O106" s="22">
        <v>58449.75</v>
      </c>
      <c r="P106" s="22">
        <f t="shared" si="6"/>
        <v>58449.75</v>
      </c>
      <c r="Q106" s="28"/>
    </row>
    <row r="107" spans="1:17" ht="38.25" customHeight="1">
      <c r="A107" s="12">
        <v>71190002</v>
      </c>
      <c r="B107" s="13">
        <v>53000</v>
      </c>
      <c r="C107" s="13">
        <v>53201</v>
      </c>
      <c r="D107" s="14" t="s">
        <v>17</v>
      </c>
      <c r="E107" s="12"/>
      <c r="F107" s="13" t="s">
        <v>18</v>
      </c>
      <c r="G107" s="13" t="s">
        <v>118</v>
      </c>
      <c r="H107" s="35" t="s">
        <v>119</v>
      </c>
      <c r="I107" s="13" t="s">
        <v>21</v>
      </c>
      <c r="J107" s="13"/>
      <c r="K107" s="13">
        <v>4</v>
      </c>
      <c r="L107" s="13">
        <v>90</v>
      </c>
      <c r="M107" s="29" t="s">
        <v>189</v>
      </c>
      <c r="N107" s="45">
        <v>7</v>
      </c>
      <c r="O107" s="22">
        <v>32955.75</v>
      </c>
      <c r="P107" s="22">
        <f t="shared" si="6"/>
        <v>32955.75</v>
      </c>
      <c r="Q107" s="28"/>
    </row>
    <row r="108" spans="1:17" ht="38.25" customHeight="1">
      <c r="A108" s="12">
        <v>71190002</v>
      </c>
      <c r="B108" s="13">
        <v>53000</v>
      </c>
      <c r="C108" s="13">
        <v>53201</v>
      </c>
      <c r="D108" s="14" t="s">
        <v>17</v>
      </c>
      <c r="E108" s="12"/>
      <c r="F108" s="13" t="s">
        <v>18</v>
      </c>
      <c r="G108" s="13" t="s">
        <v>81</v>
      </c>
      <c r="H108" s="15" t="s">
        <v>124</v>
      </c>
      <c r="I108" s="13" t="s">
        <v>21</v>
      </c>
      <c r="J108" s="13"/>
      <c r="K108" s="13">
        <v>4</v>
      </c>
      <c r="L108" s="13">
        <v>90</v>
      </c>
      <c r="M108" s="29" t="s">
        <v>190</v>
      </c>
      <c r="N108" s="45">
        <v>7</v>
      </c>
      <c r="O108" s="22">
        <v>33819</v>
      </c>
      <c r="P108" s="22">
        <f t="shared" si="6"/>
        <v>33819</v>
      </c>
      <c r="Q108" s="28"/>
    </row>
    <row r="109" spans="1:17" ht="38.25" customHeight="1">
      <c r="A109" s="12">
        <v>71190002</v>
      </c>
      <c r="B109" s="13">
        <v>53000</v>
      </c>
      <c r="C109" s="13">
        <v>53201</v>
      </c>
      <c r="D109" s="14" t="s">
        <v>17</v>
      </c>
      <c r="E109" s="12"/>
      <c r="F109" s="13" t="s">
        <v>18</v>
      </c>
      <c r="G109" s="13" t="s">
        <v>120</v>
      </c>
      <c r="H109" s="36" t="s">
        <v>121</v>
      </c>
      <c r="I109" s="13" t="s">
        <v>21</v>
      </c>
      <c r="J109" s="13"/>
      <c r="K109" s="13">
        <v>4</v>
      </c>
      <c r="L109" s="13">
        <v>90</v>
      </c>
      <c r="M109" s="29" t="s">
        <v>191</v>
      </c>
      <c r="N109" s="45">
        <v>6</v>
      </c>
      <c r="O109" s="22">
        <v>27015.75</v>
      </c>
      <c r="P109" s="22">
        <f t="shared" si="6"/>
        <v>27015.75</v>
      </c>
      <c r="Q109" s="28"/>
    </row>
    <row r="110" spans="1:17" ht="60">
      <c r="A110" s="12">
        <v>71190002</v>
      </c>
      <c r="B110" s="13">
        <v>53000</v>
      </c>
      <c r="C110" s="13">
        <v>53201</v>
      </c>
      <c r="D110" s="14" t="s">
        <v>17</v>
      </c>
      <c r="E110" s="37"/>
      <c r="F110" s="37" t="s">
        <v>142</v>
      </c>
      <c r="G110" s="37" t="s">
        <v>98</v>
      </c>
      <c r="H110" s="21" t="s">
        <v>144</v>
      </c>
      <c r="I110" s="13" t="s">
        <v>21</v>
      </c>
      <c r="J110" s="13"/>
      <c r="K110" s="13">
        <v>4</v>
      </c>
      <c r="L110" s="13">
        <v>90</v>
      </c>
      <c r="M110" s="44" t="s">
        <v>192</v>
      </c>
      <c r="N110" s="37">
        <v>1</v>
      </c>
      <c r="O110" s="22">
        <v>17880</v>
      </c>
      <c r="P110" s="22">
        <f t="shared" si="6"/>
        <v>17880</v>
      </c>
      <c r="Q110" s="28"/>
    </row>
    <row r="111" spans="1:17" ht="60">
      <c r="A111" s="12">
        <v>71190002</v>
      </c>
      <c r="B111" s="13">
        <v>53000</v>
      </c>
      <c r="C111" s="13">
        <v>53201</v>
      </c>
      <c r="D111" s="14" t="s">
        <v>17</v>
      </c>
      <c r="E111" s="37"/>
      <c r="F111" s="37" t="s">
        <v>193</v>
      </c>
      <c r="G111" s="37" t="s">
        <v>194</v>
      </c>
      <c r="H111" s="21" t="s">
        <v>195</v>
      </c>
      <c r="I111" s="13" t="s">
        <v>21</v>
      </c>
      <c r="J111" s="13"/>
      <c r="K111" s="13">
        <v>4</v>
      </c>
      <c r="L111" s="13">
        <v>90</v>
      </c>
      <c r="M111" s="44" t="s">
        <v>192</v>
      </c>
      <c r="N111" s="37">
        <v>3</v>
      </c>
      <c r="O111" s="22">
        <f t="shared" ref="O111:O116" si="7">N111*17880</f>
        <v>53640</v>
      </c>
      <c r="P111" s="22">
        <f t="shared" si="6"/>
        <v>53640</v>
      </c>
      <c r="Q111" s="28"/>
    </row>
    <row r="112" spans="1:17" ht="38.25" customHeight="1">
      <c r="A112" s="12">
        <v>71190002</v>
      </c>
      <c r="B112" s="13">
        <v>53000</v>
      </c>
      <c r="C112" s="13">
        <v>53201</v>
      </c>
      <c r="D112" s="14" t="s">
        <v>17</v>
      </c>
      <c r="E112" s="12"/>
      <c r="F112" s="13" t="s">
        <v>196</v>
      </c>
      <c r="G112" s="13" t="s">
        <v>197</v>
      </c>
      <c r="H112" s="38" t="s">
        <v>198</v>
      </c>
      <c r="I112" s="13" t="s">
        <v>21</v>
      </c>
      <c r="J112" s="13"/>
      <c r="K112" s="13">
        <v>4</v>
      </c>
      <c r="L112" s="13">
        <v>90</v>
      </c>
      <c r="M112" s="44" t="s">
        <v>192</v>
      </c>
      <c r="N112" s="21">
        <v>3</v>
      </c>
      <c r="O112" s="22">
        <f t="shared" si="7"/>
        <v>53640</v>
      </c>
      <c r="P112" s="22">
        <f t="shared" si="6"/>
        <v>53640</v>
      </c>
      <c r="Q112" s="28"/>
    </row>
    <row r="113" spans="1:17" ht="38.25" customHeight="1">
      <c r="A113" s="12">
        <v>71190002</v>
      </c>
      <c r="B113" s="13">
        <v>53000</v>
      </c>
      <c r="C113" s="13">
        <v>53201</v>
      </c>
      <c r="D113" s="14" t="s">
        <v>17</v>
      </c>
      <c r="E113" s="12"/>
      <c r="F113" s="13" t="s">
        <v>72</v>
      </c>
      <c r="G113" s="13" t="s">
        <v>73</v>
      </c>
      <c r="H113" s="15" t="s">
        <v>74</v>
      </c>
      <c r="I113" s="13" t="s">
        <v>21</v>
      </c>
      <c r="J113" s="13"/>
      <c r="K113" s="13">
        <v>4</v>
      </c>
      <c r="L113" s="13">
        <v>90</v>
      </c>
      <c r="M113" s="44" t="s">
        <v>192</v>
      </c>
      <c r="N113" s="21">
        <v>1</v>
      </c>
      <c r="O113" s="22">
        <f t="shared" si="7"/>
        <v>17880</v>
      </c>
      <c r="P113" s="22">
        <f t="shared" si="6"/>
        <v>17880</v>
      </c>
      <c r="Q113" s="28"/>
    </row>
    <row r="114" spans="1:17" ht="30">
      <c r="A114" s="12">
        <v>71190002</v>
      </c>
      <c r="B114" s="13">
        <v>53000</v>
      </c>
      <c r="C114" s="13">
        <v>53201</v>
      </c>
      <c r="D114" s="14" t="s">
        <v>17</v>
      </c>
      <c r="E114" s="37"/>
      <c r="F114" s="37" t="s">
        <v>199</v>
      </c>
      <c r="G114" s="37" t="s">
        <v>24</v>
      </c>
      <c r="H114" s="21" t="s">
        <v>200</v>
      </c>
      <c r="I114" s="13" t="s">
        <v>21</v>
      </c>
      <c r="J114" s="13"/>
      <c r="K114" s="13">
        <v>4</v>
      </c>
      <c r="L114" s="13">
        <v>90</v>
      </c>
      <c r="M114" s="44" t="s">
        <v>192</v>
      </c>
      <c r="N114" s="37">
        <v>4</v>
      </c>
      <c r="O114" s="22">
        <f t="shared" si="7"/>
        <v>71520</v>
      </c>
      <c r="P114" s="22">
        <f t="shared" si="6"/>
        <v>71520</v>
      </c>
      <c r="Q114" s="28"/>
    </row>
    <row r="115" spans="1:17" ht="38.25" customHeight="1">
      <c r="A115" s="12">
        <v>71190002</v>
      </c>
      <c r="B115" s="13">
        <v>53000</v>
      </c>
      <c r="C115" s="13">
        <v>53201</v>
      </c>
      <c r="D115" s="14" t="s">
        <v>17</v>
      </c>
      <c r="E115" s="12"/>
      <c r="F115" s="13" t="s">
        <v>201</v>
      </c>
      <c r="G115" s="13" t="s">
        <v>118</v>
      </c>
      <c r="H115" s="15" t="s">
        <v>202</v>
      </c>
      <c r="I115" s="13" t="s">
        <v>21</v>
      </c>
      <c r="J115" s="13"/>
      <c r="K115" s="13">
        <v>4</v>
      </c>
      <c r="L115" s="13">
        <v>90</v>
      </c>
      <c r="M115" s="44" t="s">
        <v>203</v>
      </c>
      <c r="N115" s="21">
        <v>2</v>
      </c>
      <c r="O115" s="22">
        <f t="shared" si="7"/>
        <v>35760</v>
      </c>
      <c r="P115" s="22">
        <f t="shared" si="6"/>
        <v>35760</v>
      </c>
      <c r="Q115" s="28"/>
    </row>
    <row r="116" spans="1:17" ht="51.75" customHeight="1">
      <c r="A116" s="12">
        <v>71190002</v>
      </c>
      <c r="B116" s="13">
        <v>53000</v>
      </c>
      <c r="C116" s="13">
        <v>53201</v>
      </c>
      <c r="D116" s="14" t="s">
        <v>17</v>
      </c>
      <c r="E116" s="12"/>
      <c r="F116" s="13" t="s">
        <v>204</v>
      </c>
      <c r="G116" s="13" t="s">
        <v>19</v>
      </c>
      <c r="H116" s="15" t="s">
        <v>205</v>
      </c>
      <c r="I116" s="13" t="s">
        <v>21</v>
      </c>
      <c r="J116" s="13"/>
      <c r="K116" s="13">
        <v>4</v>
      </c>
      <c r="L116" s="13">
        <v>90</v>
      </c>
      <c r="M116" s="44" t="s">
        <v>203</v>
      </c>
      <c r="N116" s="21">
        <v>1</v>
      </c>
      <c r="O116" s="22">
        <f t="shared" si="7"/>
        <v>17880</v>
      </c>
      <c r="P116" s="22">
        <f t="shared" si="6"/>
        <v>17880</v>
      </c>
      <c r="Q116" s="28"/>
    </row>
    <row r="117" spans="1:17" s="1" customFormat="1" ht="38.25" customHeight="1">
      <c r="A117" s="12">
        <v>71190002</v>
      </c>
      <c r="B117" s="13">
        <v>53000</v>
      </c>
      <c r="C117" s="13">
        <v>53201</v>
      </c>
      <c r="D117" s="14" t="s">
        <v>17</v>
      </c>
      <c r="E117" s="12"/>
      <c r="F117" s="13" t="s">
        <v>153</v>
      </c>
      <c r="G117" s="13" t="s">
        <v>206</v>
      </c>
      <c r="H117" s="13" t="s">
        <v>207</v>
      </c>
      <c r="I117" s="13" t="s">
        <v>21</v>
      </c>
      <c r="J117" s="13"/>
      <c r="K117" s="13">
        <v>4</v>
      </c>
      <c r="L117" s="13">
        <v>90</v>
      </c>
      <c r="M117" s="18" t="s">
        <v>208</v>
      </c>
      <c r="N117" s="21">
        <v>1</v>
      </c>
      <c r="O117" s="22">
        <v>322800</v>
      </c>
      <c r="P117" s="22">
        <f t="shared" si="6"/>
        <v>322800</v>
      </c>
      <c r="Q117" s="28"/>
    </row>
    <row r="118" spans="1:17" s="1" customFormat="1" ht="38.25" customHeight="1">
      <c r="A118" s="12">
        <v>71190002</v>
      </c>
      <c r="B118" s="13">
        <v>53000</v>
      </c>
      <c r="C118" s="13">
        <v>53201</v>
      </c>
      <c r="D118" s="14" t="s">
        <v>17</v>
      </c>
      <c r="E118" s="12"/>
      <c r="F118" s="13" t="s">
        <v>153</v>
      </c>
      <c r="G118" s="13" t="s">
        <v>209</v>
      </c>
      <c r="H118" s="13" t="s">
        <v>210</v>
      </c>
      <c r="I118" s="13" t="s">
        <v>21</v>
      </c>
      <c r="J118" s="13"/>
      <c r="K118" s="13">
        <v>4</v>
      </c>
      <c r="L118" s="13">
        <v>90</v>
      </c>
      <c r="M118" s="18" t="s">
        <v>208</v>
      </c>
      <c r="N118" s="21">
        <v>1</v>
      </c>
      <c r="O118" s="22">
        <v>322800</v>
      </c>
      <c r="P118" s="22">
        <f t="shared" si="6"/>
        <v>322800</v>
      </c>
      <c r="Q118" s="28"/>
    </row>
    <row r="119" spans="1:17" s="1" customFormat="1" ht="38.25" customHeight="1">
      <c r="A119" s="12">
        <v>71190002</v>
      </c>
      <c r="B119" s="13">
        <v>53000</v>
      </c>
      <c r="C119" s="13">
        <v>53201</v>
      </c>
      <c r="D119" s="14" t="s">
        <v>17</v>
      </c>
      <c r="E119" s="12"/>
      <c r="F119" s="13" t="s">
        <v>153</v>
      </c>
      <c r="G119" s="13" t="s">
        <v>211</v>
      </c>
      <c r="H119" s="13" t="s">
        <v>212</v>
      </c>
      <c r="I119" s="13" t="s">
        <v>21</v>
      </c>
      <c r="J119" s="13"/>
      <c r="K119" s="13">
        <v>4</v>
      </c>
      <c r="L119" s="13">
        <v>90</v>
      </c>
      <c r="M119" s="18" t="s">
        <v>208</v>
      </c>
      <c r="N119" s="21">
        <v>1</v>
      </c>
      <c r="O119" s="22">
        <v>313000</v>
      </c>
      <c r="P119" s="22">
        <f t="shared" si="6"/>
        <v>313000</v>
      </c>
      <c r="Q119" s="28"/>
    </row>
    <row r="120" spans="1:17" s="1" customFormat="1" ht="38.25" customHeight="1">
      <c r="A120" s="12">
        <v>71190002</v>
      </c>
      <c r="B120" s="13">
        <v>53000</v>
      </c>
      <c r="C120" s="13">
        <v>53201</v>
      </c>
      <c r="D120" s="14" t="s">
        <v>17</v>
      </c>
      <c r="E120" s="12"/>
      <c r="F120" s="13" t="s">
        <v>153</v>
      </c>
      <c r="G120" s="13" t="s">
        <v>213</v>
      </c>
      <c r="H120" s="13" t="s">
        <v>214</v>
      </c>
      <c r="I120" s="13" t="s">
        <v>21</v>
      </c>
      <c r="J120" s="13"/>
      <c r="K120" s="13">
        <v>4</v>
      </c>
      <c r="L120" s="13">
        <v>90</v>
      </c>
      <c r="M120" s="18" t="s">
        <v>208</v>
      </c>
      <c r="N120" s="21">
        <v>1</v>
      </c>
      <c r="O120" s="22">
        <v>313000</v>
      </c>
      <c r="P120" s="22">
        <f t="shared" si="6"/>
        <v>313000</v>
      </c>
      <c r="Q120" s="28"/>
    </row>
    <row r="121" spans="1:17" s="1" customFormat="1" ht="38.25" customHeight="1">
      <c r="A121" s="12">
        <v>71190002</v>
      </c>
      <c r="B121" s="13">
        <v>53000</v>
      </c>
      <c r="C121" s="13">
        <v>53201</v>
      </c>
      <c r="D121" s="14" t="s">
        <v>17</v>
      </c>
      <c r="E121" s="12"/>
      <c r="F121" s="13" t="s">
        <v>153</v>
      </c>
      <c r="G121" s="13" t="s">
        <v>215</v>
      </c>
      <c r="H121" s="13" t="s">
        <v>216</v>
      </c>
      <c r="I121" s="13" t="s">
        <v>21</v>
      </c>
      <c r="J121" s="13"/>
      <c r="K121" s="13">
        <v>4</v>
      </c>
      <c r="L121" s="13">
        <v>90</v>
      </c>
      <c r="M121" s="18" t="s">
        <v>208</v>
      </c>
      <c r="N121" s="21">
        <v>1</v>
      </c>
      <c r="O121" s="22">
        <v>313000</v>
      </c>
      <c r="P121" s="22">
        <f t="shared" si="6"/>
        <v>313000</v>
      </c>
      <c r="Q121" s="28"/>
    </row>
    <row r="122" spans="1:17" s="1" customFormat="1" ht="38.25" customHeight="1">
      <c r="A122" s="12">
        <v>71190002</v>
      </c>
      <c r="B122" s="13">
        <v>53000</v>
      </c>
      <c r="C122" s="13">
        <v>53201</v>
      </c>
      <c r="D122" s="14" t="s">
        <v>17</v>
      </c>
      <c r="E122" s="12"/>
      <c r="F122" s="13" t="s">
        <v>153</v>
      </c>
      <c r="G122" s="13" t="s">
        <v>217</v>
      </c>
      <c r="H122" s="13" t="s">
        <v>218</v>
      </c>
      <c r="I122" s="13" t="s">
        <v>21</v>
      </c>
      <c r="J122" s="13"/>
      <c r="K122" s="13">
        <v>4</v>
      </c>
      <c r="L122" s="13">
        <v>90</v>
      </c>
      <c r="M122" s="18" t="s">
        <v>208</v>
      </c>
      <c r="N122" s="21">
        <v>1</v>
      </c>
      <c r="O122" s="22">
        <v>313000</v>
      </c>
      <c r="P122" s="22">
        <f t="shared" si="6"/>
        <v>313000</v>
      </c>
      <c r="Q122" s="28"/>
    </row>
    <row r="123" spans="1:17" s="1" customFormat="1" ht="38.25" customHeight="1">
      <c r="A123" s="12">
        <v>71190002</v>
      </c>
      <c r="B123" s="13">
        <v>53000</v>
      </c>
      <c r="C123" s="13">
        <v>53201</v>
      </c>
      <c r="D123" s="14" t="s">
        <v>17</v>
      </c>
      <c r="E123" s="12"/>
      <c r="F123" s="13" t="s">
        <v>153</v>
      </c>
      <c r="G123" s="13" t="s">
        <v>219</v>
      </c>
      <c r="H123" s="13" t="s">
        <v>220</v>
      </c>
      <c r="I123" s="13" t="s">
        <v>21</v>
      </c>
      <c r="J123" s="13"/>
      <c r="K123" s="13">
        <v>4</v>
      </c>
      <c r="L123" s="13">
        <v>90</v>
      </c>
      <c r="M123" s="18" t="s">
        <v>208</v>
      </c>
      <c r="N123" s="21">
        <v>1</v>
      </c>
      <c r="O123" s="22">
        <v>313000</v>
      </c>
      <c r="P123" s="22">
        <f t="shared" si="6"/>
        <v>313000</v>
      </c>
      <c r="Q123" s="28"/>
    </row>
    <row r="124" spans="1:17" s="1" customFormat="1" ht="38.25" customHeight="1">
      <c r="A124" s="12">
        <v>71190002</v>
      </c>
      <c r="B124" s="13">
        <v>53000</v>
      </c>
      <c r="C124" s="13">
        <v>53201</v>
      </c>
      <c r="D124" s="14" t="s">
        <v>17</v>
      </c>
      <c r="E124" s="12"/>
      <c r="F124" s="13" t="s">
        <v>153</v>
      </c>
      <c r="G124" s="13" t="s">
        <v>219</v>
      </c>
      <c r="H124" s="13" t="s">
        <v>220</v>
      </c>
      <c r="I124" s="13" t="s">
        <v>21</v>
      </c>
      <c r="J124" s="13"/>
      <c r="K124" s="13">
        <v>4</v>
      </c>
      <c r="L124" s="13">
        <v>90</v>
      </c>
      <c r="M124" s="18" t="s">
        <v>221</v>
      </c>
      <c r="N124" s="21">
        <v>1</v>
      </c>
      <c r="O124" s="22">
        <v>104000</v>
      </c>
      <c r="P124" s="22">
        <f t="shared" si="6"/>
        <v>104000</v>
      </c>
      <c r="Q124" s="28"/>
    </row>
    <row r="125" spans="1:17" s="1" customFormat="1" ht="38.25" customHeight="1">
      <c r="A125" s="12">
        <v>71190002</v>
      </c>
      <c r="B125" s="13">
        <v>53000</v>
      </c>
      <c r="C125" s="13">
        <v>53201</v>
      </c>
      <c r="D125" s="14" t="s">
        <v>17</v>
      </c>
      <c r="E125" s="12"/>
      <c r="F125" s="13" t="s">
        <v>153</v>
      </c>
      <c r="G125" s="13" t="s">
        <v>219</v>
      </c>
      <c r="H125" s="13" t="s">
        <v>220</v>
      </c>
      <c r="I125" s="13" t="s">
        <v>21</v>
      </c>
      <c r="J125" s="13"/>
      <c r="K125" s="13">
        <v>4</v>
      </c>
      <c r="L125" s="13">
        <v>90</v>
      </c>
      <c r="M125" s="18" t="s">
        <v>222</v>
      </c>
      <c r="N125" s="21">
        <v>1</v>
      </c>
      <c r="O125" s="22">
        <v>13400</v>
      </c>
      <c r="P125" s="22">
        <v>13400</v>
      </c>
      <c r="Q125" s="28"/>
    </row>
    <row r="126" spans="1:17" s="1" customFormat="1" ht="38.25" customHeight="1">
      <c r="A126" s="12">
        <v>71190002</v>
      </c>
      <c r="B126" s="13">
        <v>53000</v>
      </c>
      <c r="C126" s="13">
        <v>53201</v>
      </c>
      <c r="D126" s="14" t="s">
        <v>17</v>
      </c>
      <c r="E126" s="12"/>
      <c r="F126" s="13" t="s">
        <v>153</v>
      </c>
      <c r="G126" s="13" t="s">
        <v>219</v>
      </c>
      <c r="H126" s="13" t="s">
        <v>220</v>
      </c>
      <c r="I126" s="13" t="s">
        <v>21</v>
      </c>
      <c r="J126" s="13"/>
      <c r="K126" s="13">
        <v>4</v>
      </c>
      <c r="L126" s="13">
        <v>90</v>
      </c>
      <c r="M126" s="18" t="s">
        <v>223</v>
      </c>
      <c r="N126" s="21">
        <v>1</v>
      </c>
      <c r="O126" s="22">
        <v>17100</v>
      </c>
      <c r="P126" s="22">
        <v>17100</v>
      </c>
      <c r="Q126" s="28"/>
    </row>
    <row r="127" spans="1:17" s="69" customFormat="1" ht="72">
      <c r="A127" s="66">
        <v>71190002</v>
      </c>
      <c r="B127" s="67">
        <v>53000</v>
      </c>
      <c r="C127" s="13">
        <v>53201</v>
      </c>
      <c r="D127" s="14" t="s">
        <v>17</v>
      </c>
      <c r="E127" s="37"/>
      <c r="F127" s="39" t="s">
        <v>224</v>
      </c>
      <c r="G127" s="40" t="s">
        <v>225</v>
      </c>
      <c r="H127" s="41" t="s">
        <v>226</v>
      </c>
      <c r="I127" s="13" t="s">
        <v>21</v>
      </c>
      <c r="J127" s="13"/>
      <c r="K127" s="13">
        <v>4</v>
      </c>
      <c r="L127" s="13">
        <v>90</v>
      </c>
      <c r="M127" s="46" t="s">
        <v>227</v>
      </c>
      <c r="N127" s="47">
        <v>1</v>
      </c>
      <c r="O127" s="22">
        <v>104000</v>
      </c>
      <c r="P127" s="22">
        <f>O127</f>
        <v>104000</v>
      </c>
      <c r="Q127" s="68"/>
    </row>
    <row r="128" spans="1:17" s="69" customFormat="1" ht="72">
      <c r="A128" s="66">
        <v>71190002</v>
      </c>
      <c r="B128" s="67">
        <v>53000</v>
      </c>
      <c r="C128" s="13">
        <v>53201</v>
      </c>
      <c r="D128" s="14" t="s">
        <v>17</v>
      </c>
      <c r="E128" s="37"/>
      <c r="F128" s="39" t="s">
        <v>224</v>
      </c>
      <c r="G128" s="40" t="s">
        <v>225</v>
      </c>
      <c r="H128" s="41" t="s">
        <v>226</v>
      </c>
      <c r="I128" s="13" t="s">
        <v>21</v>
      </c>
      <c r="J128" s="13"/>
      <c r="K128" s="13">
        <v>4</v>
      </c>
      <c r="L128" s="13">
        <v>90</v>
      </c>
      <c r="M128" s="46" t="s">
        <v>228</v>
      </c>
      <c r="N128" s="47">
        <v>1</v>
      </c>
      <c r="O128" s="22">
        <v>19000</v>
      </c>
      <c r="P128" s="22">
        <v>19000</v>
      </c>
      <c r="Q128" s="68"/>
    </row>
    <row r="129" spans="1:19" s="69" customFormat="1" ht="60">
      <c r="A129" s="66">
        <v>71190002</v>
      </c>
      <c r="B129" s="67">
        <v>53000</v>
      </c>
      <c r="C129" s="13">
        <v>53201</v>
      </c>
      <c r="D129" s="14" t="s">
        <v>17</v>
      </c>
      <c r="E129" s="37"/>
      <c r="F129" s="39" t="s">
        <v>229</v>
      </c>
      <c r="G129" s="47" t="s">
        <v>230</v>
      </c>
      <c r="H129" s="41" t="s">
        <v>231</v>
      </c>
      <c r="I129" s="13" t="s">
        <v>21</v>
      </c>
      <c r="J129" s="13"/>
      <c r="K129" s="13">
        <v>4</v>
      </c>
      <c r="L129" s="13">
        <v>90</v>
      </c>
      <c r="M129" s="49" t="s">
        <v>232</v>
      </c>
      <c r="N129" s="50">
        <v>10</v>
      </c>
      <c r="O129" s="22">
        <v>1572</v>
      </c>
      <c r="P129" s="22">
        <v>1572</v>
      </c>
      <c r="Q129" s="68"/>
    </row>
    <row r="130" spans="1:19" s="69" customFormat="1">
      <c r="A130" s="66">
        <v>71190002</v>
      </c>
      <c r="B130" s="67">
        <v>53000</v>
      </c>
      <c r="C130" s="13">
        <v>53201</v>
      </c>
      <c r="D130" s="14" t="s">
        <v>17</v>
      </c>
      <c r="E130" s="37"/>
      <c r="F130" s="39" t="s">
        <v>153</v>
      </c>
      <c r="G130" s="47" t="s">
        <v>233</v>
      </c>
      <c r="H130" s="41" t="s">
        <v>234</v>
      </c>
      <c r="I130" s="13" t="s">
        <v>21</v>
      </c>
      <c r="J130" s="13"/>
      <c r="K130" s="13">
        <v>4</v>
      </c>
      <c r="L130" s="13">
        <v>90</v>
      </c>
      <c r="M130" s="49" t="s">
        <v>232</v>
      </c>
      <c r="N130" s="50">
        <v>15</v>
      </c>
      <c r="O130" s="22">
        <v>2358</v>
      </c>
      <c r="P130" s="22">
        <v>2358</v>
      </c>
      <c r="Q130" s="68"/>
    </row>
    <row r="131" spans="1:19" s="69" customFormat="1">
      <c r="A131" s="66">
        <v>71190002</v>
      </c>
      <c r="B131" s="67">
        <v>53000</v>
      </c>
      <c r="C131" s="13">
        <v>53201</v>
      </c>
      <c r="D131" s="14" t="s">
        <v>17</v>
      </c>
      <c r="E131" s="37"/>
      <c r="F131" s="39" t="s">
        <v>153</v>
      </c>
      <c r="G131" s="40" t="s">
        <v>235</v>
      </c>
      <c r="H131" s="41" t="s">
        <v>236</v>
      </c>
      <c r="I131" s="13" t="s">
        <v>21</v>
      </c>
      <c r="J131" s="13"/>
      <c r="K131" s="13">
        <v>4</v>
      </c>
      <c r="L131" s="13">
        <v>90</v>
      </c>
      <c r="M131" s="46" t="s">
        <v>228</v>
      </c>
      <c r="N131" s="47">
        <v>1</v>
      </c>
      <c r="O131" s="22">
        <v>19000</v>
      </c>
      <c r="P131" s="22">
        <v>19000</v>
      </c>
      <c r="Q131" s="68"/>
    </row>
    <row r="132" spans="1:19" s="69" customFormat="1" ht="60">
      <c r="A132" s="66">
        <v>71190002</v>
      </c>
      <c r="B132" s="67">
        <v>53000</v>
      </c>
      <c r="C132" s="13">
        <v>53201</v>
      </c>
      <c r="D132" s="14" t="s">
        <v>17</v>
      </c>
      <c r="E132" s="37"/>
      <c r="F132" s="39" t="s">
        <v>237</v>
      </c>
      <c r="G132" s="47" t="s">
        <v>238</v>
      </c>
      <c r="H132" s="41" t="s">
        <v>239</v>
      </c>
      <c r="I132" s="13" t="s">
        <v>21</v>
      </c>
      <c r="J132" s="13"/>
      <c r="K132" s="13">
        <v>4</v>
      </c>
      <c r="L132" s="13">
        <v>90</v>
      </c>
      <c r="M132" s="49" t="s">
        <v>232</v>
      </c>
      <c r="N132" s="50">
        <v>10</v>
      </c>
      <c r="O132" s="22">
        <v>1572</v>
      </c>
      <c r="P132" s="22">
        <v>1572</v>
      </c>
      <c r="Q132" s="68"/>
    </row>
    <row r="133" spans="1:19" s="69" customFormat="1">
      <c r="A133" s="66">
        <v>71190002</v>
      </c>
      <c r="B133" s="67">
        <v>53000</v>
      </c>
      <c r="C133" s="13">
        <v>53201</v>
      </c>
      <c r="D133" s="14" t="s">
        <v>17</v>
      </c>
      <c r="E133" s="37"/>
      <c r="F133" s="39" t="s">
        <v>153</v>
      </c>
      <c r="G133" s="40" t="s">
        <v>240</v>
      </c>
      <c r="H133" s="41" t="s">
        <v>185</v>
      </c>
      <c r="I133" s="13" t="s">
        <v>21</v>
      </c>
      <c r="J133" s="13"/>
      <c r="K133" s="13">
        <v>4</v>
      </c>
      <c r="L133" s="13">
        <v>90</v>
      </c>
      <c r="M133" s="46" t="s">
        <v>241</v>
      </c>
      <c r="N133" s="47">
        <v>1</v>
      </c>
      <c r="O133" s="22">
        <v>176443</v>
      </c>
      <c r="P133" s="22">
        <v>176443</v>
      </c>
      <c r="Q133" s="68"/>
    </row>
    <row r="134" spans="1:19" s="69" customFormat="1">
      <c r="A134" s="66">
        <v>71190002</v>
      </c>
      <c r="B134" s="67">
        <v>53000</v>
      </c>
      <c r="C134" s="13">
        <v>53201</v>
      </c>
      <c r="D134" s="14" t="s">
        <v>17</v>
      </c>
      <c r="E134" s="37"/>
      <c r="F134" s="39" t="s">
        <v>153</v>
      </c>
      <c r="G134" s="47" t="s">
        <v>412</v>
      </c>
      <c r="H134" s="74" t="s">
        <v>413</v>
      </c>
      <c r="I134" s="13" t="s">
        <v>21</v>
      </c>
      <c r="J134" s="13"/>
      <c r="K134" s="13">
        <v>4</v>
      </c>
      <c r="L134" s="13">
        <v>90</v>
      </c>
      <c r="M134" s="49" t="s">
        <v>232</v>
      </c>
      <c r="N134" s="50">
        <v>15</v>
      </c>
      <c r="O134" s="22">
        <v>2358</v>
      </c>
      <c r="P134" s="22">
        <v>2358</v>
      </c>
      <c r="Q134" s="68"/>
      <c r="S134" s="69" t="s">
        <v>414</v>
      </c>
    </row>
    <row r="135" spans="1:19" s="69" customFormat="1" ht="96">
      <c r="A135" s="66">
        <v>71190002</v>
      </c>
      <c r="B135" s="67">
        <v>53000</v>
      </c>
      <c r="C135" s="13">
        <v>53201</v>
      </c>
      <c r="D135" s="14" t="s">
        <v>17</v>
      </c>
      <c r="E135" s="37"/>
      <c r="F135" s="39" t="s">
        <v>242</v>
      </c>
      <c r="G135" s="47" t="s">
        <v>243</v>
      </c>
      <c r="H135" s="41" t="s">
        <v>244</v>
      </c>
      <c r="I135" s="13" t="s">
        <v>21</v>
      </c>
      <c r="J135" s="13"/>
      <c r="K135" s="13">
        <v>4</v>
      </c>
      <c r="L135" s="13">
        <v>90</v>
      </c>
      <c r="M135" s="49" t="s">
        <v>232</v>
      </c>
      <c r="N135" s="50">
        <v>15</v>
      </c>
      <c r="O135" s="22">
        <v>2358</v>
      </c>
      <c r="P135" s="22">
        <v>2358</v>
      </c>
      <c r="Q135" s="68"/>
    </row>
    <row r="136" spans="1:19" s="69" customFormat="1" ht="60">
      <c r="A136" s="66">
        <v>71190002</v>
      </c>
      <c r="B136" s="67">
        <v>53000</v>
      </c>
      <c r="C136" s="13">
        <v>53201</v>
      </c>
      <c r="D136" s="14" t="s">
        <v>17</v>
      </c>
      <c r="E136" s="37"/>
      <c r="F136" s="39" t="s">
        <v>245</v>
      </c>
      <c r="G136" s="40" t="s">
        <v>246</v>
      </c>
      <c r="H136" s="41" t="s">
        <v>247</v>
      </c>
      <c r="I136" s="13" t="s">
        <v>21</v>
      </c>
      <c r="J136" s="13"/>
      <c r="K136" s="13">
        <v>4</v>
      </c>
      <c r="L136" s="13">
        <v>90</v>
      </c>
      <c r="M136" s="46" t="s">
        <v>228</v>
      </c>
      <c r="N136" s="47">
        <v>1</v>
      </c>
      <c r="O136" s="22">
        <v>19000</v>
      </c>
      <c r="P136" s="22">
        <v>19000</v>
      </c>
      <c r="Q136" s="68"/>
    </row>
    <row r="137" spans="1:19" s="69" customFormat="1" ht="60">
      <c r="A137" s="66">
        <v>71190002</v>
      </c>
      <c r="B137" s="67">
        <v>53000</v>
      </c>
      <c r="C137" s="13">
        <v>53201</v>
      </c>
      <c r="D137" s="14" t="s">
        <v>17</v>
      </c>
      <c r="E137" s="37"/>
      <c r="F137" s="39" t="s">
        <v>248</v>
      </c>
      <c r="G137" s="40" t="s">
        <v>126</v>
      </c>
      <c r="H137" s="41" t="s">
        <v>249</v>
      </c>
      <c r="I137" s="13" t="s">
        <v>21</v>
      </c>
      <c r="J137" s="13"/>
      <c r="K137" s="13">
        <v>4</v>
      </c>
      <c r="L137" s="13">
        <v>90</v>
      </c>
      <c r="M137" s="46" t="s">
        <v>228</v>
      </c>
      <c r="N137" s="47">
        <v>1</v>
      </c>
      <c r="O137" s="22">
        <v>19000</v>
      </c>
      <c r="P137" s="22">
        <v>19000</v>
      </c>
      <c r="Q137" s="68"/>
    </row>
    <row r="138" spans="1:19" s="69" customFormat="1">
      <c r="A138" s="66">
        <v>71190002</v>
      </c>
      <c r="B138" s="67">
        <v>53000</v>
      </c>
      <c r="C138" s="13">
        <v>53201</v>
      </c>
      <c r="D138" s="14" t="s">
        <v>17</v>
      </c>
      <c r="E138" s="37"/>
      <c r="F138" s="39" t="s">
        <v>153</v>
      </c>
      <c r="G138" s="40" t="s">
        <v>250</v>
      </c>
      <c r="H138" s="41" t="s">
        <v>251</v>
      </c>
      <c r="I138" s="13" t="s">
        <v>21</v>
      </c>
      <c r="J138" s="13"/>
      <c r="K138" s="13">
        <v>4</v>
      </c>
      <c r="L138" s="13">
        <v>90</v>
      </c>
      <c r="M138" s="46" t="s">
        <v>228</v>
      </c>
      <c r="N138" s="47">
        <v>1</v>
      </c>
      <c r="O138" s="22">
        <v>19000</v>
      </c>
      <c r="P138" s="22">
        <v>19000</v>
      </c>
      <c r="Q138" s="68"/>
    </row>
    <row r="139" spans="1:19" s="69" customFormat="1">
      <c r="A139" s="66">
        <v>71190002</v>
      </c>
      <c r="B139" s="67">
        <v>53000</v>
      </c>
      <c r="C139" s="13">
        <v>53201</v>
      </c>
      <c r="D139" s="14" t="s">
        <v>17</v>
      </c>
      <c r="E139" s="37"/>
      <c r="F139" s="39" t="s">
        <v>153</v>
      </c>
      <c r="G139" s="40" t="s">
        <v>252</v>
      </c>
      <c r="H139" s="41" t="s">
        <v>253</v>
      </c>
      <c r="I139" s="13" t="s">
        <v>21</v>
      </c>
      <c r="J139" s="13"/>
      <c r="K139" s="13">
        <v>4</v>
      </c>
      <c r="L139" s="13">
        <v>90</v>
      </c>
      <c r="M139" s="46" t="s">
        <v>241</v>
      </c>
      <c r="N139" s="47">
        <v>1</v>
      </c>
      <c r="O139" s="22">
        <v>176443</v>
      </c>
      <c r="P139" s="22">
        <v>176443</v>
      </c>
      <c r="Q139" s="68"/>
    </row>
    <row r="140" spans="1:19" s="69" customFormat="1">
      <c r="A140" s="66">
        <v>71190002</v>
      </c>
      <c r="B140" s="67">
        <v>53000</v>
      </c>
      <c r="C140" s="13">
        <v>53201</v>
      </c>
      <c r="D140" s="14" t="s">
        <v>17</v>
      </c>
      <c r="E140" s="37"/>
      <c r="F140" s="39" t="s">
        <v>153</v>
      </c>
      <c r="G140" s="47" t="s">
        <v>254</v>
      </c>
      <c r="H140" s="41" t="s">
        <v>255</v>
      </c>
      <c r="I140" s="13" t="s">
        <v>21</v>
      </c>
      <c r="J140" s="13"/>
      <c r="K140" s="13">
        <v>4</v>
      </c>
      <c r="L140" s="13">
        <v>90</v>
      </c>
      <c r="M140" s="49" t="s">
        <v>232</v>
      </c>
      <c r="N140" s="50">
        <v>15</v>
      </c>
      <c r="O140" s="22">
        <v>2358</v>
      </c>
      <c r="P140" s="22">
        <v>2358</v>
      </c>
      <c r="Q140" s="68"/>
    </row>
    <row r="141" spans="1:19" s="69" customFormat="1">
      <c r="A141" s="66">
        <v>71190002</v>
      </c>
      <c r="B141" s="67">
        <v>53000</v>
      </c>
      <c r="C141" s="13">
        <v>53201</v>
      </c>
      <c r="D141" s="14" t="s">
        <v>17</v>
      </c>
      <c r="E141" s="37"/>
      <c r="F141" s="39" t="s">
        <v>153</v>
      </c>
      <c r="G141" s="40" t="s">
        <v>256</v>
      </c>
      <c r="H141" s="41" t="s">
        <v>255</v>
      </c>
      <c r="I141" s="13" t="s">
        <v>21</v>
      </c>
      <c r="J141" s="13"/>
      <c r="K141" s="13">
        <v>4</v>
      </c>
      <c r="L141" s="13">
        <v>90</v>
      </c>
      <c r="M141" s="46" t="s">
        <v>257</v>
      </c>
      <c r="N141" s="47">
        <v>1</v>
      </c>
      <c r="O141" s="22">
        <v>208000</v>
      </c>
      <c r="P141" s="22">
        <v>208000</v>
      </c>
      <c r="Q141" s="68"/>
    </row>
    <row r="142" spans="1:19" s="69" customFormat="1" ht="72">
      <c r="A142" s="66">
        <v>71190002</v>
      </c>
      <c r="B142" s="67">
        <v>53000</v>
      </c>
      <c r="C142" s="13">
        <v>53201</v>
      </c>
      <c r="D142" s="14" t="s">
        <v>17</v>
      </c>
      <c r="E142" s="37"/>
      <c r="F142" s="39" t="s">
        <v>258</v>
      </c>
      <c r="G142" s="40" t="s">
        <v>259</v>
      </c>
      <c r="H142" s="41" t="s">
        <v>260</v>
      </c>
      <c r="I142" s="13" t="s">
        <v>21</v>
      </c>
      <c r="J142" s="13"/>
      <c r="K142" s="13">
        <v>4</v>
      </c>
      <c r="L142" s="13">
        <v>90</v>
      </c>
      <c r="M142" s="46" t="s">
        <v>261</v>
      </c>
      <c r="N142" s="47">
        <v>1</v>
      </c>
      <c r="O142" s="22">
        <v>18280</v>
      </c>
      <c r="P142" s="22">
        <v>18280</v>
      </c>
      <c r="Q142" s="68"/>
    </row>
    <row r="143" spans="1:19" s="69" customFormat="1" ht="72">
      <c r="A143" s="66">
        <v>71190002</v>
      </c>
      <c r="B143" s="67">
        <v>53000</v>
      </c>
      <c r="C143" s="13">
        <v>53201</v>
      </c>
      <c r="D143" s="14" t="s">
        <v>17</v>
      </c>
      <c r="E143" s="37"/>
      <c r="F143" s="39" t="s">
        <v>258</v>
      </c>
      <c r="G143" s="47" t="s">
        <v>259</v>
      </c>
      <c r="H143" s="41" t="s">
        <v>260</v>
      </c>
      <c r="I143" s="13" t="s">
        <v>21</v>
      </c>
      <c r="J143" s="13"/>
      <c r="K143" s="13">
        <v>4</v>
      </c>
      <c r="L143" s="13">
        <v>90</v>
      </c>
      <c r="M143" s="49" t="s">
        <v>232</v>
      </c>
      <c r="N143" s="50">
        <v>15</v>
      </c>
      <c r="O143" s="22">
        <v>2358</v>
      </c>
      <c r="P143" s="22">
        <v>2358</v>
      </c>
      <c r="Q143" s="68"/>
    </row>
    <row r="144" spans="1:19" s="69" customFormat="1" ht="72">
      <c r="A144" s="66">
        <v>71190002</v>
      </c>
      <c r="B144" s="67">
        <v>53000</v>
      </c>
      <c r="C144" s="13">
        <v>53201</v>
      </c>
      <c r="D144" s="14" t="s">
        <v>17</v>
      </c>
      <c r="E144" s="37"/>
      <c r="F144" s="39" t="s">
        <v>258</v>
      </c>
      <c r="G144" s="40" t="s">
        <v>259</v>
      </c>
      <c r="H144" s="41" t="s">
        <v>260</v>
      </c>
      <c r="I144" s="13" t="s">
        <v>21</v>
      </c>
      <c r="J144" s="13"/>
      <c r="K144" s="13">
        <v>4</v>
      </c>
      <c r="L144" s="13">
        <v>90</v>
      </c>
      <c r="M144" s="46" t="s">
        <v>227</v>
      </c>
      <c r="N144" s="47">
        <v>1</v>
      </c>
      <c r="O144" s="22">
        <v>104000</v>
      </c>
      <c r="P144" s="22">
        <f>O144</f>
        <v>104000</v>
      </c>
      <c r="Q144" s="68"/>
    </row>
    <row r="145" spans="1:19" s="69" customFormat="1" ht="72">
      <c r="A145" s="66">
        <v>71190002</v>
      </c>
      <c r="B145" s="67">
        <v>53000</v>
      </c>
      <c r="C145" s="13">
        <v>53201</v>
      </c>
      <c r="D145" s="14" t="s">
        <v>17</v>
      </c>
      <c r="E145" s="37"/>
      <c r="F145" s="39" t="s">
        <v>258</v>
      </c>
      <c r="G145" s="40" t="s">
        <v>259</v>
      </c>
      <c r="H145" s="41" t="s">
        <v>260</v>
      </c>
      <c r="I145" s="13" t="s">
        <v>21</v>
      </c>
      <c r="J145" s="13"/>
      <c r="K145" s="13">
        <v>4</v>
      </c>
      <c r="L145" s="13">
        <v>90</v>
      </c>
      <c r="M145" s="46" t="s">
        <v>228</v>
      </c>
      <c r="N145" s="47">
        <v>1</v>
      </c>
      <c r="O145" s="22">
        <v>19000</v>
      </c>
      <c r="P145" s="22">
        <v>19000</v>
      </c>
      <c r="Q145" s="68"/>
    </row>
    <row r="146" spans="1:19" s="69" customFormat="1">
      <c r="A146" s="66">
        <v>71190002</v>
      </c>
      <c r="B146" s="67">
        <v>53000</v>
      </c>
      <c r="C146" s="13">
        <v>53201</v>
      </c>
      <c r="D146" s="14" t="s">
        <v>17</v>
      </c>
      <c r="E146" s="37"/>
      <c r="F146" s="39" t="s">
        <v>153</v>
      </c>
      <c r="G146" s="40" t="s">
        <v>262</v>
      </c>
      <c r="H146" s="41" t="s">
        <v>263</v>
      </c>
      <c r="I146" s="13" t="s">
        <v>21</v>
      </c>
      <c r="J146" s="13"/>
      <c r="K146" s="13">
        <v>4</v>
      </c>
      <c r="L146" s="13">
        <v>90</v>
      </c>
      <c r="M146" s="46" t="s">
        <v>228</v>
      </c>
      <c r="N146" s="47">
        <v>1</v>
      </c>
      <c r="O146" s="22">
        <v>19000</v>
      </c>
      <c r="P146" s="22">
        <v>19000</v>
      </c>
      <c r="Q146" s="68"/>
    </row>
    <row r="147" spans="1:19" s="69" customFormat="1" ht="60">
      <c r="A147" s="66">
        <v>71190002</v>
      </c>
      <c r="B147" s="67">
        <v>53000</v>
      </c>
      <c r="C147" s="13">
        <v>53201</v>
      </c>
      <c r="D147" s="14" t="s">
        <v>17</v>
      </c>
      <c r="E147" s="37"/>
      <c r="F147" s="39" t="s">
        <v>264</v>
      </c>
      <c r="G147" s="40" t="s">
        <v>265</v>
      </c>
      <c r="H147" s="41" t="s">
        <v>266</v>
      </c>
      <c r="I147" s="13" t="s">
        <v>21</v>
      </c>
      <c r="J147" s="13"/>
      <c r="K147" s="13">
        <v>4</v>
      </c>
      <c r="L147" s="13">
        <v>90</v>
      </c>
      <c r="M147" s="46" t="s">
        <v>261</v>
      </c>
      <c r="N147" s="47">
        <v>1</v>
      </c>
      <c r="O147" s="75">
        <v>18280</v>
      </c>
      <c r="P147" s="22">
        <f>O147</f>
        <v>18280</v>
      </c>
      <c r="Q147" s="68"/>
      <c r="S147" s="69" t="s">
        <v>415</v>
      </c>
    </row>
    <row r="148" spans="1:19" s="69" customFormat="1" ht="60">
      <c r="A148" s="66">
        <v>71190002</v>
      </c>
      <c r="B148" s="67">
        <v>53000</v>
      </c>
      <c r="C148" s="13">
        <v>53201</v>
      </c>
      <c r="D148" s="14" t="s">
        <v>17</v>
      </c>
      <c r="E148" s="37"/>
      <c r="F148" s="39" t="s">
        <v>264</v>
      </c>
      <c r="G148" s="40" t="s">
        <v>265</v>
      </c>
      <c r="H148" s="41" t="s">
        <v>266</v>
      </c>
      <c r="I148" s="13" t="s">
        <v>21</v>
      </c>
      <c r="J148" s="13"/>
      <c r="K148" s="13">
        <v>4</v>
      </c>
      <c r="L148" s="13">
        <v>90</v>
      </c>
      <c r="M148" s="46" t="s">
        <v>228</v>
      </c>
      <c r="N148" s="47">
        <v>1</v>
      </c>
      <c r="O148" s="22">
        <v>19000</v>
      </c>
      <c r="P148" s="22">
        <v>19000</v>
      </c>
      <c r="Q148" s="68"/>
    </row>
    <row r="149" spans="1:19" s="69" customFormat="1" ht="60">
      <c r="A149" s="66">
        <v>71190002</v>
      </c>
      <c r="B149" s="67">
        <v>53000</v>
      </c>
      <c r="C149" s="13">
        <v>53201</v>
      </c>
      <c r="D149" s="14" t="s">
        <v>17</v>
      </c>
      <c r="E149" s="37"/>
      <c r="F149" s="39" t="s">
        <v>264</v>
      </c>
      <c r="G149" s="40" t="s">
        <v>265</v>
      </c>
      <c r="H149" s="41" t="s">
        <v>266</v>
      </c>
      <c r="I149" s="13" t="s">
        <v>21</v>
      </c>
      <c r="J149" s="13"/>
      <c r="K149" s="13">
        <v>4</v>
      </c>
      <c r="L149" s="13">
        <v>90</v>
      </c>
      <c r="M149" s="46" t="s">
        <v>267</v>
      </c>
      <c r="N149" s="47">
        <v>10</v>
      </c>
      <c r="O149" s="22">
        <v>25228.400000000001</v>
      </c>
      <c r="P149" s="22">
        <v>25228.400000000001</v>
      </c>
      <c r="Q149" s="68"/>
    </row>
    <row r="150" spans="1:19" s="69" customFormat="1" ht="60">
      <c r="A150" s="66">
        <v>71190002</v>
      </c>
      <c r="B150" s="67">
        <v>53000</v>
      </c>
      <c r="C150" s="13">
        <v>53201</v>
      </c>
      <c r="D150" s="14" t="s">
        <v>17</v>
      </c>
      <c r="E150" s="37"/>
      <c r="F150" s="39" t="s">
        <v>264</v>
      </c>
      <c r="G150" s="40" t="s">
        <v>265</v>
      </c>
      <c r="H150" s="41" t="s">
        <v>266</v>
      </c>
      <c r="I150" s="13" t="s">
        <v>21</v>
      </c>
      <c r="J150" s="13"/>
      <c r="K150" s="13">
        <v>4</v>
      </c>
      <c r="L150" s="13">
        <v>90</v>
      </c>
      <c r="M150" s="46" t="s">
        <v>268</v>
      </c>
      <c r="N150" s="47">
        <v>7</v>
      </c>
      <c r="O150" s="22">
        <v>5600</v>
      </c>
      <c r="P150" s="22">
        <v>5600</v>
      </c>
      <c r="Q150" s="68"/>
    </row>
    <row r="151" spans="1:19" s="69" customFormat="1" ht="60">
      <c r="A151" s="66">
        <v>71190002</v>
      </c>
      <c r="B151" s="67">
        <v>53000</v>
      </c>
      <c r="C151" s="13">
        <v>53201</v>
      </c>
      <c r="D151" s="14" t="s">
        <v>17</v>
      </c>
      <c r="E151" s="37"/>
      <c r="F151" s="39" t="s">
        <v>264</v>
      </c>
      <c r="G151" s="40" t="s">
        <v>265</v>
      </c>
      <c r="H151" s="41" t="s">
        <v>266</v>
      </c>
      <c r="I151" s="13" t="s">
        <v>21</v>
      </c>
      <c r="J151" s="13"/>
      <c r="K151" s="13">
        <v>4</v>
      </c>
      <c r="L151" s="13">
        <v>90</v>
      </c>
      <c r="M151" s="46" t="s">
        <v>269</v>
      </c>
      <c r="N151" s="47">
        <v>81</v>
      </c>
      <c r="O151" s="22">
        <v>36044.19</v>
      </c>
      <c r="P151" s="22">
        <v>36044.19</v>
      </c>
      <c r="Q151" s="68"/>
    </row>
    <row r="152" spans="1:19" s="69" customFormat="1">
      <c r="A152" s="66">
        <v>71190002</v>
      </c>
      <c r="B152" s="67">
        <v>53000</v>
      </c>
      <c r="C152" s="13">
        <v>53201</v>
      </c>
      <c r="D152" s="14" t="s">
        <v>17</v>
      </c>
      <c r="E152" s="37"/>
      <c r="F152" s="39" t="s">
        <v>153</v>
      </c>
      <c r="G152" s="47" t="s">
        <v>270</v>
      </c>
      <c r="H152" s="41" t="s">
        <v>271</v>
      </c>
      <c r="I152" s="13" t="s">
        <v>21</v>
      </c>
      <c r="J152" s="13"/>
      <c r="K152" s="13">
        <v>4</v>
      </c>
      <c r="L152" s="13">
        <v>90</v>
      </c>
      <c r="M152" s="49" t="s">
        <v>232</v>
      </c>
      <c r="N152" s="50">
        <v>15</v>
      </c>
      <c r="O152" s="22">
        <v>2358</v>
      </c>
      <c r="P152" s="22">
        <v>2358</v>
      </c>
      <c r="Q152" s="68"/>
    </row>
    <row r="153" spans="1:19" s="69" customFormat="1">
      <c r="A153" s="66">
        <v>71190002</v>
      </c>
      <c r="B153" s="67">
        <v>53000</v>
      </c>
      <c r="C153" s="13">
        <v>53201</v>
      </c>
      <c r="D153" s="14" t="s">
        <v>17</v>
      </c>
      <c r="E153" s="37"/>
      <c r="F153" s="39" t="s">
        <v>153</v>
      </c>
      <c r="G153" s="40" t="s">
        <v>270</v>
      </c>
      <c r="H153" s="41" t="s">
        <v>271</v>
      </c>
      <c r="I153" s="13" t="s">
        <v>21</v>
      </c>
      <c r="J153" s="13"/>
      <c r="K153" s="13">
        <v>4</v>
      </c>
      <c r="L153" s="13">
        <v>90</v>
      </c>
      <c r="M153" s="46" t="s">
        <v>228</v>
      </c>
      <c r="N153" s="47">
        <v>1</v>
      </c>
      <c r="O153" s="22">
        <v>20070</v>
      </c>
      <c r="P153" s="22">
        <v>20070</v>
      </c>
      <c r="Q153" s="68"/>
    </row>
    <row r="154" spans="1:19" s="69" customFormat="1">
      <c r="A154" s="66">
        <v>71190002</v>
      </c>
      <c r="B154" s="67">
        <v>53000</v>
      </c>
      <c r="C154" s="13">
        <v>53201</v>
      </c>
      <c r="D154" s="14" t="s">
        <v>17</v>
      </c>
      <c r="E154" s="37"/>
      <c r="F154" s="39" t="s">
        <v>153</v>
      </c>
      <c r="G154" s="40" t="s">
        <v>272</v>
      </c>
      <c r="H154" s="41" t="s">
        <v>273</v>
      </c>
      <c r="I154" s="13" t="s">
        <v>21</v>
      </c>
      <c r="J154" s="13"/>
      <c r="K154" s="13">
        <v>4</v>
      </c>
      <c r="L154" s="13">
        <v>90</v>
      </c>
      <c r="M154" s="46" t="s">
        <v>228</v>
      </c>
      <c r="N154" s="47">
        <v>1</v>
      </c>
      <c r="O154" s="22">
        <v>20070</v>
      </c>
      <c r="P154" s="22">
        <v>20070</v>
      </c>
      <c r="Q154" s="68"/>
    </row>
    <row r="155" spans="1:19" s="69" customFormat="1" ht="48">
      <c r="A155" s="66">
        <v>71190002</v>
      </c>
      <c r="B155" s="67">
        <v>53000</v>
      </c>
      <c r="C155" s="13">
        <v>53201</v>
      </c>
      <c r="D155" s="14" t="s">
        <v>17</v>
      </c>
      <c r="E155" s="37"/>
      <c r="F155" s="39" t="s">
        <v>274</v>
      </c>
      <c r="G155" s="40" t="s">
        <v>275</v>
      </c>
      <c r="H155" s="41" t="s">
        <v>276</v>
      </c>
      <c r="I155" s="13" t="s">
        <v>21</v>
      </c>
      <c r="J155" s="13"/>
      <c r="K155" s="13">
        <v>4</v>
      </c>
      <c r="L155" s="13">
        <v>90</v>
      </c>
      <c r="M155" s="46" t="s">
        <v>261</v>
      </c>
      <c r="N155" s="47">
        <v>1</v>
      </c>
      <c r="O155" s="22">
        <v>18280</v>
      </c>
      <c r="P155" s="22">
        <v>18280</v>
      </c>
      <c r="Q155" s="68"/>
    </row>
    <row r="156" spans="1:19" s="69" customFormat="1" ht="48">
      <c r="A156" s="66">
        <v>71190002</v>
      </c>
      <c r="B156" s="67">
        <v>53000</v>
      </c>
      <c r="C156" s="13">
        <v>53201</v>
      </c>
      <c r="D156" s="14" t="s">
        <v>17</v>
      </c>
      <c r="E156" s="37"/>
      <c r="F156" s="39" t="s">
        <v>274</v>
      </c>
      <c r="G156" s="40" t="s">
        <v>275</v>
      </c>
      <c r="H156" s="41" t="s">
        <v>276</v>
      </c>
      <c r="I156" s="13" t="s">
        <v>21</v>
      </c>
      <c r="J156" s="13"/>
      <c r="K156" s="13">
        <v>4</v>
      </c>
      <c r="L156" s="13">
        <v>90</v>
      </c>
      <c r="M156" s="46" t="s">
        <v>268</v>
      </c>
      <c r="N156" s="47">
        <v>5</v>
      </c>
      <c r="O156" s="22">
        <v>4000</v>
      </c>
      <c r="P156" s="22">
        <v>4000</v>
      </c>
      <c r="Q156" s="68"/>
    </row>
    <row r="157" spans="1:19" s="69" customFormat="1">
      <c r="A157" s="66">
        <v>71190002</v>
      </c>
      <c r="B157" s="67">
        <v>53000</v>
      </c>
      <c r="C157" s="13">
        <v>53201</v>
      </c>
      <c r="D157" s="14" t="s">
        <v>17</v>
      </c>
      <c r="E157" s="37"/>
      <c r="F157" s="39" t="s">
        <v>277</v>
      </c>
      <c r="G157" s="40" t="s">
        <v>278</v>
      </c>
      <c r="H157" s="41" t="s">
        <v>279</v>
      </c>
      <c r="I157" s="13" t="s">
        <v>21</v>
      </c>
      <c r="J157" s="13"/>
      <c r="K157" s="13">
        <v>4</v>
      </c>
      <c r="L157" s="13">
        <v>90</v>
      </c>
      <c r="M157" s="46" t="s">
        <v>228</v>
      </c>
      <c r="N157" s="47">
        <v>1</v>
      </c>
      <c r="O157" s="22">
        <v>20070</v>
      </c>
      <c r="P157" s="22">
        <v>20070</v>
      </c>
      <c r="Q157" s="68"/>
    </row>
    <row r="158" spans="1:19" s="69" customFormat="1" ht="96">
      <c r="A158" s="66">
        <v>71190002</v>
      </c>
      <c r="B158" s="67">
        <v>53000</v>
      </c>
      <c r="C158" s="13">
        <v>53201</v>
      </c>
      <c r="D158" s="14" t="s">
        <v>17</v>
      </c>
      <c r="E158" s="37"/>
      <c r="F158" s="39" t="s">
        <v>280</v>
      </c>
      <c r="G158" s="40" t="s">
        <v>278</v>
      </c>
      <c r="H158" s="41" t="s">
        <v>281</v>
      </c>
      <c r="I158" s="13" t="s">
        <v>21</v>
      </c>
      <c r="J158" s="13"/>
      <c r="K158" s="13">
        <v>4</v>
      </c>
      <c r="L158" s="13">
        <v>90</v>
      </c>
      <c r="M158" s="46" t="s">
        <v>228</v>
      </c>
      <c r="N158" s="47">
        <v>1</v>
      </c>
      <c r="O158" s="22">
        <v>20070</v>
      </c>
      <c r="P158" s="22">
        <v>20070</v>
      </c>
      <c r="Q158" s="68"/>
    </row>
    <row r="159" spans="1:19" s="69" customFormat="1">
      <c r="A159" s="66">
        <v>71190002</v>
      </c>
      <c r="B159" s="67">
        <v>53000</v>
      </c>
      <c r="C159" s="13">
        <v>53201</v>
      </c>
      <c r="D159" s="14" t="s">
        <v>17</v>
      </c>
      <c r="E159" s="37"/>
      <c r="F159" s="39" t="s">
        <v>153</v>
      </c>
      <c r="G159" s="40" t="s">
        <v>282</v>
      </c>
      <c r="H159" s="41" t="s">
        <v>283</v>
      </c>
      <c r="I159" s="13" t="s">
        <v>21</v>
      </c>
      <c r="J159" s="13"/>
      <c r="K159" s="13">
        <v>4</v>
      </c>
      <c r="L159" s="13">
        <v>90</v>
      </c>
      <c r="M159" s="46" t="s">
        <v>228</v>
      </c>
      <c r="N159" s="47">
        <v>1</v>
      </c>
      <c r="O159" s="22">
        <v>20070</v>
      </c>
      <c r="P159" s="22">
        <v>20070</v>
      </c>
      <c r="Q159" s="68"/>
    </row>
    <row r="160" spans="1:19" s="69" customFormat="1">
      <c r="A160" s="66">
        <v>71190002</v>
      </c>
      <c r="B160" s="67">
        <v>53000</v>
      </c>
      <c r="C160" s="13">
        <v>53201</v>
      </c>
      <c r="D160" s="14" t="s">
        <v>17</v>
      </c>
      <c r="E160" s="37"/>
      <c r="F160" s="39" t="s">
        <v>153</v>
      </c>
      <c r="G160" s="40" t="s">
        <v>282</v>
      </c>
      <c r="H160" s="41" t="s">
        <v>283</v>
      </c>
      <c r="I160" s="13" t="s">
        <v>21</v>
      </c>
      <c r="J160" s="13"/>
      <c r="K160" s="13">
        <v>4</v>
      </c>
      <c r="L160" s="13">
        <v>90</v>
      </c>
      <c r="M160" s="49" t="s">
        <v>232</v>
      </c>
      <c r="N160" s="50">
        <v>15</v>
      </c>
      <c r="O160" s="22">
        <v>2358</v>
      </c>
      <c r="P160" s="22">
        <v>2358</v>
      </c>
      <c r="Q160" s="68"/>
    </row>
    <row r="161" spans="1:17" s="69" customFormat="1" ht="48">
      <c r="A161" s="66">
        <v>71190002</v>
      </c>
      <c r="B161" s="67">
        <v>53000</v>
      </c>
      <c r="C161" s="13">
        <v>53201</v>
      </c>
      <c r="D161" s="14" t="s">
        <v>17</v>
      </c>
      <c r="E161" s="37"/>
      <c r="F161" s="39" t="s">
        <v>284</v>
      </c>
      <c r="G161" s="40" t="s">
        <v>285</v>
      </c>
      <c r="H161" s="41" t="s">
        <v>286</v>
      </c>
      <c r="I161" s="13" t="s">
        <v>21</v>
      </c>
      <c r="J161" s="13"/>
      <c r="K161" s="13">
        <v>4</v>
      </c>
      <c r="L161" s="13">
        <v>90</v>
      </c>
      <c r="M161" s="46" t="s">
        <v>227</v>
      </c>
      <c r="N161" s="47">
        <v>1</v>
      </c>
      <c r="O161" s="22">
        <v>104000</v>
      </c>
      <c r="P161" s="22">
        <f>O161</f>
        <v>104000</v>
      </c>
      <c r="Q161" s="68"/>
    </row>
    <row r="162" spans="1:17" s="69" customFormat="1" ht="48">
      <c r="A162" s="66">
        <v>71190002</v>
      </c>
      <c r="B162" s="67">
        <v>53000</v>
      </c>
      <c r="C162" s="13">
        <v>53201</v>
      </c>
      <c r="D162" s="14" t="s">
        <v>17</v>
      </c>
      <c r="E162" s="37"/>
      <c r="F162" s="39" t="s">
        <v>284</v>
      </c>
      <c r="G162" s="40" t="s">
        <v>285</v>
      </c>
      <c r="H162" s="41" t="s">
        <v>286</v>
      </c>
      <c r="I162" s="13" t="s">
        <v>21</v>
      </c>
      <c r="J162" s="13"/>
      <c r="K162" s="13">
        <v>4</v>
      </c>
      <c r="L162" s="13">
        <v>90</v>
      </c>
      <c r="M162" s="46" t="s">
        <v>228</v>
      </c>
      <c r="N162" s="47">
        <v>1</v>
      </c>
      <c r="O162" s="22">
        <v>20070</v>
      </c>
      <c r="P162" s="22">
        <v>20070</v>
      </c>
      <c r="Q162" s="68"/>
    </row>
    <row r="163" spans="1:17" s="69" customFormat="1" ht="60">
      <c r="A163" s="66">
        <v>71190002</v>
      </c>
      <c r="B163" s="67">
        <v>53000</v>
      </c>
      <c r="C163" s="13">
        <v>53201</v>
      </c>
      <c r="D163" s="14" t="s">
        <v>17</v>
      </c>
      <c r="E163" s="37"/>
      <c r="F163" s="39" t="s">
        <v>287</v>
      </c>
      <c r="G163" s="47" t="s">
        <v>288</v>
      </c>
      <c r="H163" s="41" t="s">
        <v>289</v>
      </c>
      <c r="I163" s="13" t="s">
        <v>21</v>
      </c>
      <c r="J163" s="13"/>
      <c r="K163" s="13">
        <v>4</v>
      </c>
      <c r="L163" s="13">
        <v>90</v>
      </c>
      <c r="M163" s="49" t="s">
        <v>232</v>
      </c>
      <c r="N163" s="50">
        <v>15</v>
      </c>
      <c r="O163" s="22">
        <v>2358</v>
      </c>
      <c r="P163" s="22">
        <v>2358</v>
      </c>
      <c r="Q163" s="68"/>
    </row>
    <row r="164" spans="1:17" s="69" customFormat="1" ht="36">
      <c r="A164" s="66">
        <v>71190002</v>
      </c>
      <c r="B164" s="67">
        <v>53000</v>
      </c>
      <c r="C164" s="13">
        <v>53201</v>
      </c>
      <c r="D164" s="14" t="s">
        <v>17</v>
      </c>
      <c r="E164" s="37"/>
      <c r="F164" s="39" t="s">
        <v>290</v>
      </c>
      <c r="G164" s="47" t="s">
        <v>291</v>
      </c>
      <c r="H164" s="41" t="s">
        <v>292</v>
      </c>
      <c r="I164" s="13" t="s">
        <v>21</v>
      </c>
      <c r="J164" s="13"/>
      <c r="K164" s="13">
        <v>4</v>
      </c>
      <c r="L164" s="13">
        <v>90</v>
      </c>
      <c r="M164" s="49" t="s">
        <v>232</v>
      </c>
      <c r="N164" s="50">
        <v>30</v>
      </c>
      <c r="O164" s="22">
        <v>4716</v>
      </c>
      <c r="P164" s="22">
        <v>4716</v>
      </c>
      <c r="Q164" s="68"/>
    </row>
    <row r="165" spans="1:17" s="69" customFormat="1" ht="60">
      <c r="A165" s="66">
        <v>71190002</v>
      </c>
      <c r="B165" s="67">
        <v>53000</v>
      </c>
      <c r="C165" s="13">
        <v>53201</v>
      </c>
      <c r="D165" s="14" t="s">
        <v>17</v>
      </c>
      <c r="E165" s="37"/>
      <c r="F165" s="39" t="s">
        <v>293</v>
      </c>
      <c r="G165" s="47" t="s">
        <v>294</v>
      </c>
      <c r="H165" s="41" t="s">
        <v>295</v>
      </c>
      <c r="I165" s="13" t="s">
        <v>21</v>
      </c>
      <c r="J165" s="13"/>
      <c r="K165" s="13">
        <v>4</v>
      </c>
      <c r="L165" s="13">
        <v>90</v>
      </c>
      <c r="M165" s="49" t="s">
        <v>232</v>
      </c>
      <c r="N165" s="50">
        <v>15</v>
      </c>
      <c r="O165" s="22">
        <v>2358</v>
      </c>
      <c r="P165" s="22">
        <v>2358</v>
      </c>
      <c r="Q165" s="68"/>
    </row>
    <row r="166" spans="1:17" s="69" customFormat="1" ht="96">
      <c r="A166" s="66">
        <v>71190002</v>
      </c>
      <c r="B166" s="67">
        <v>53000</v>
      </c>
      <c r="C166" s="13">
        <v>53201</v>
      </c>
      <c r="D166" s="14" t="s">
        <v>17</v>
      </c>
      <c r="E166" s="37"/>
      <c r="F166" s="39" t="s">
        <v>296</v>
      </c>
      <c r="G166" s="40" t="s">
        <v>294</v>
      </c>
      <c r="H166" s="41" t="s">
        <v>297</v>
      </c>
      <c r="I166" s="13" t="s">
        <v>21</v>
      </c>
      <c r="J166" s="13"/>
      <c r="K166" s="13">
        <v>4</v>
      </c>
      <c r="L166" s="13">
        <v>90</v>
      </c>
      <c r="M166" s="46" t="s">
        <v>298</v>
      </c>
      <c r="N166" s="47">
        <v>1</v>
      </c>
      <c r="O166" s="22">
        <v>477000</v>
      </c>
      <c r="P166" s="22">
        <v>477000</v>
      </c>
      <c r="Q166" s="68"/>
    </row>
    <row r="167" spans="1:17" s="69" customFormat="1">
      <c r="A167" s="66">
        <v>71190002</v>
      </c>
      <c r="B167" s="67">
        <v>53000</v>
      </c>
      <c r="C167" s="13">
        <v>53201</v>
      </c>
      <c r="D167" s="14" t="s">
        <v>17</v>
      </c>
      <c r="E167" s="37"/>
      <c r="F167" s="39" t="s">
        <v>153</v>
      </c>
      <c r="G167" s="40" t="s">
        <v>294</v>
      </c>
      <c r="H167" s="41" t="s">
        <v>299</v>
      </c>
      <c r="I167" s="13" t="s">
        <v>21</v>
      </c>
      <c r="J167" s="13"/>
      <c r="K167" s="13">
        <v>4</v>
      </c>
      <c r="L167" s="13">
        <v>90</v>
      </c>
      <c r="M167" s="46" t="s">
        <v>228</v>
      </c>
      <c r="N167" s="47">
        <v>1</v>
      </c>
      <c r="O167" s="22">
        <v>20070</v>
      </c>
      <c r="P167" s="22">
        <v>20070</v>
      </c>
      <c r="Q167" s="68"/>
    </row>
    <row r="168" spans="1:17" s="69" customFormat="1" ht="36">
      <c r="A168" s="66">
        <v>71190002</v>
      </c>
      <c r="B168" s="67">
        <v>53000</v>
      </c>
      <c r="C168" s="13">
        <v>53201</v>
      </c>
      <c r="D168" s="14" t="s">
        <v>17</v>
      </c>
      <c r="E168" s="37"/>
      <c r="F168" s="39" t="s">
        <v>300</v>
      </c>
      <c r="G168" s="47" t="s">
        <v>301</v>
      </c>
      <c r="H168" s="41" t="s">
        <v>302</v>
      </c>
      <c r="I168" s="13" t="s">
        <v>21</v>
      </c>
      <c r="J168" s="13"/>
      <c r="K168" s="13">
        <v>4</v>
      </c>
      <c r="L168" s="13">
        <v>90</v>
      </c>
      <c r="M168" s="49" t="s">
        <v>232</v>
      </c>
      <c r="N168" s="50">
        <v>15</v>
      </c>
      <c r="O168" s="22">
        <v>2358</v>
      </c>
      <c r="P168" s="22">
        <v>2358</v>
      </c>
      <c r="Q168" s="68"/>
    </row>
    <row r="169" spans="1:17" s="69" customFormat="1" ht="36">
      <c r="A169" s="66">
        <v>71190002</v>
      </c>
      <c r="B169" s="67">
        <v>53000</v>
      </c>
      <c r="C169" s="13">
        <v>53201</v>
      </c>
      <c r="D169" s="14" t="s">
        <v>17</v>
      </c>
      <c r="E169" s="37"/>
      <c r="F169" s="39" t="s">
        <v>300</v>
      </c>
      <c r="G169" s="40" t="s">
        <v>301</v>
      </c>
      <c r="H169" s="41" t="s">
        <v>302</v>
      </c>
      <c r="I169" s="13" t="s">
        <v>21</v>
      </c>
      <c r="J169" s="13"/>
      <c r="K169" s="13">
        <v>4</v>
      </c>
      <c r="L169" s="13">
        <v>90</v>
      </c>
      <c r="M169" s="46" t="s">
        <v>228</v>
      </c>
      <c r="N169" s="47">
        <v>1</v>
      </c>
      <c r="O169" s="22">
        <v>20070</v>
      </c>
      <c r="P169" s="22">
        <v>20070</v>
      </c>
      <c r="Q169" s="68"/>
    </row>
    <row r="170" spans="1:17" s="69" customFormat="1" ht="84">
      <c r="A170" s="66">
        <v>71190002</v>
      </c>
      <c r="B170" s="67">
        <v>53000</v>
      </c>
      <c r="C170" s="13">
        <v>53201</v>
      </c>
      <c r="D170" s="14" t="s">
        <v>17</v>
      </c>
      <c r="E170" s="37"/>
      <c r="F170" s="39" t="s">
        <v>303</v>
      </c>
      <c r="G170" s="47" t="s">
        <v>304</v>
      </c>
      <c r="H170" s="41" t="s">
        <v>305</v>
      </c>
      <c r="I170" s="13" t="s">
        <v>21</v>
      </c>
      <c r="J170" s="13"/>
      <c r="K170" s="13">
        <v>4</v>
      </c>
      <c r="L170" s="13">
        <v>90</v>
      </c>
      <c r="M170" s="49" t="s">
        <v>232</v>
      </c>
      <c r="N170" s="50">
        <v>15</v>
      </c>
      <c r="O170" s="22">
        <v>2358</v>
      </c>
      <c r="P170" s="22">
        <v>2358</v>
      </c>
      <c r="Q170" s="68"/>
    </row>
    <row r="171" spans="1:17" s="69" customFormat="1" ht="72">
      <c r="A171" s="66">
        <v>71190002</v>
      </c>
      <c r="B171" s="67">
        <v>53000</v>
      </c>
      <c r="C171" s="13">
        <v>53201</v>
      </c>
      <c r="D171" s="14" t="s">
        <v>17</v>
      </c>
      <c r="E171" s="37"/>
      <c r="F171" s="39" t="s">
        <v>306</v>
      </c>
      <c r="G171" s="47" t="s">
        <v>307</v>
      </c>
      <c r="H171" s="41" t="s">
        <v>308</v>
      </c>
      <c r="I171" s="13" t="s">
        <v>21</v>
      </c>
      <c r="J171" s="13"/>
      <c r="K171" s="13">
        <v>4</v>
      </c>
      <c r="L171" s="13">
        <v>90</v>
      </c>
      <c r="M171" s="49" t="s">
        <v>232</v>
      </c>
      <c r="N171" s="50">
        <v>15</v>
      </c>
      <c r="O171" s="22">
        <v>2358</v>
      </c>
      <c r="P171" s="22">
        <v>2358</v>
      </c>
      <c r="Q171" s="68"/>
    </row>
    <row r="172" spans="1:17" s="69" customFormat="1" ht="60">
      <c r="A172" s="66">
        <v>71190002</v>
      </c>
      <c r="B172" s="67">
        <v>53000</v>
      </c>
      <c r="C172" s="13">
        <v>53201</v>
      </c>
      <c r="D172" s="14" t="s">
        <v>17</v>
      </c>
      <c r="E172" s="37"/>
      <c r="F172" s="39" t="s">
        <v>309</v>
      </c>
      <c r="G172" s="47" t="s">
        <v>310</v>
      </c>
      <c r="H172" s="41" t="s">
        <v>311</v>
      </c>
      <c r="I172" s="13" t="s">
        <v>21</v>
      </c>
      <c r="J172" s="13"/>
      <c r="K172" s="13">
        <v>4</v>
      </c>
      <c r="L172" s="13">
        <v>90</v>
      </c>
      <c r="M172" s="49" t="s">
        <v>232</v>
      </c>
      <c r="N172" s="50">
        <v>20</v>
      </c>
      <c r="O172" s="22">
        <v>3144</v>
      </c>
      <c r="P172" s="22">
        <v>3144</v>
      </c>
      <c r="Q172" s="68"/>
    </row>
    <row r="173" spans="1:17" s="1" customFormat="1" ht="38.25" customHeight="1">
      <c r="A173" s="12">
        <v>71190002</v>
      </c>
      <c r="B173" s="13">
        <v>53000</v>
      </c>
      <c r="C173" s="13">
        <v>53201</v>
      </c>
      <c r="D173" s="14" t="s">
        <v>17</v>
      </c>
      <c r="E173" s="12"/>
      <c r="F173" s="18" t="s">
        <v>169</v>
      </c>
      <c r="G173" s="13" t="s">
        <v>170</v>
      </c>
      <c r="H173" s="15" t="s">
        <v>171</v>
      </c>
      <c r="I173" s="13" t="s">
        <v>21</v>
      </c>
      <c r="J173" s="13"/>
      <c r="K173" s="13">
        <v>4</v>
      </c>
      <c r="L173" s="13">
        <v>90</v>
      </c>
      <c r="M173" s="18" t="s">
        <v>312</v>
      </c>
      <c r="N173" s="21">
        <v>1</v>
      </c>
      <c r="O173" s="51">
        <v>13400</v>
      </c>
      <c r="P173" s="51">
        <f>O173</f>
        <v>13400</v>
      </c>
      <c r="Q173" s="28"/>
    </row>
    <row r="174" spans="1:17" s="69" customFormat="1" ht="60">
      <c r="A174" s="66">
        <v>71190002</v>
      </c>
      <c r="B174" s="67">
        <v>53000</v>
      </c>
      <c r="C174" s="13">
        <v>53201</v>
      </c>
      <c r="D174" s="14" t="s">
        <v>17</v>
      </c>
      <c r="E174" s="37"/>
      <c r="F174" s="39" t="s">
        <v>313</v>
      </c>
      <c r="G174" s="40" t="s">
        <v>314</v>
      </c>
      <c r="H174" s="41" t="s">
        <v>315</v>
      </c>
      <c r="I174" s="13" t="s">
        <v>21</v>
      </c>
      <c r="J174" s="13"/>
      <c r="K174" s="13">
        <v>4</v>
      </c>
      <c r="L174" s="13">
        <v>90</v>
      </c>
      <c r="M174" s="46" t="s">
        <v>228</v>
      </c>
      <c r="N174" s="47">
        <v>1</v>
      </c>
      <c r="O174" s="22">
        <v>20070</v>
      </c>
      <c r="P174" s="22">
        <v>20070</v>
      </c>
      <c r="Q174" s="68"/>
    </row>
    <row r="175" spans="1:17" s="69" customFormat="1">
      <c r="A175" s="66">
        <v>71190002</v>
      </c>
      <c r="B175" s="67">
        <v>53000</v>
      </c>
      <c r="C175" s="13">
        <v>53201</v>
      </c>
      <c r="D175" s="14" t="s">
        <v>17</v>
      </c>
      <c r="E175" s="37"/>
      <c r="F175" s="39" t="s">
        <v>316</v>
      </c>
      <c r="G175" s="40" t="s">
        <v>317</v>
      </c>
      <c r="H175" s="41" t="s">
        <v>318</v>
      </c>
      <c r="I175" s="13" t="s">
        <v>21</v>
      </c>
      <c r="J175" s="13"/>
      <c r="K175" s="13">
        <v>4</v>
      </c>
      <c r="L175" s="13">
        <v>90</v>
      </c>
      <c r="M175" s="46" t="s">
        <v>257</v>
      </c>
      <c r="N175" s="47">
        <v>1</v>
      </c>
      <c r="O175" s="22">
        <v>208000</v>
      </c>
      <c r="P175" s="22">
        <v>208000</v>
      </c>
      <c r="Q175" s="68"/>
    </row>
    <row r="176" spans="1:17" s="69" customFormat="1" ht="84">
      <c r="A176" s="66">
        <v>71190002</v>
      </c>
      <c r="B176" s="67">
        <v>53000</v>
      </c>
      <c r="C176" s="13">
        <v>53201</v>
      </c>
      <c r="D176" s="14" t="s">
        <v>17</v>
      </c>
      <c r="E176" s="37"/>
      <c r="F176" s="39" t="s">
        <v>319</v>
      </c>
      <c r="G176" s="47" t="s">
        <v>320</v>
      </c>
      <c r="H176" s="41" t="s">
        <v>321</v>
      </c>
      <c r="I176" s="13" t="s">
        <v>21</v>
      </c>
      <c r="J176" s="13"/>
      <c r="K176" s="13">
        <v>4</v>
      </c>
      <c r="L176" s="13">
        <v>90</v>
      </c>
      <c r="M176" s="49" t="s">
        <v>232</v>
      </c>
      <c r="N176" s="50">
        <v>10</v>
      </c>
      <c r="O176" s="22">
        <v>1572</v>
      </c>
      <c r="P176" s="22">
        <v>1572</v>
      </c>
      <c r="Q176" s="68"/>
    </row>
    <row r="177" spans="1:17" s="69" customFormat="1" ht="60">
      <c r="A177" s="66">
        <v>71190002</v>
      </c>
      <c r="B177" s="67">
        <v>53000</v>
      </c>
      <c r="C177" s="13">
        <v>53201</v>
      </c>
      <c r="D177" s="14" t="s">
        <v>17</v>
      </c>
      <c r="E177" s="37"/>
      <c r="F177" s="39" t="s">
        <v>322</v>
      </c>
      <c r="G177" s="47" t="s">
        <v>211</v>
      </c>
      <c r="H177" s="41" t="s">
        <v>323</v>
      </c>
      <c r="I177" s="13" t="s">
        <v>21</v>
      </c>
      <c r="J177" s="13"/>
      <c r="K177" s="13">
        <v>4</v>
      </c>
      <c r="L177" s="13">
        <v>90</v>
      </c>
      <c r="M177" s="49" t="s">
        <v>232</v>
      </c>
      <c r="N177" s="50">
        <v>15</v>
      </c>
      <c r="O177" s="22">
        <v>2358</v>
      </c>
      <c r="P177" s="22">
        <v>2358</v>
      </c>
      <c r="Q177" s="68"/>
    </row>
    <row r="178" spans="1:17" s="69" customFormat="1">
      <c r="A178" s="66">
        <v>71190002</v>
      </c>
      <c r="B178" s="67">
        <v>53000</v>
      </c>
      <c r="C178" s="13">
        <v>53201</v>
      </c>
      <c r="D178" s="14" t="s">
        <v>17</v>
      </c>
      <c r="E178" s="37"/>
      <c r="F178" s="39" t="s">
        <v>153</v>
      </c>
      <c r="G178" s="40" t="s">
        <v>19</v>
      </c>
      <c r="H178" s="41" t="s">
        <v>20</v>
      </c>
      <c r="I178" s="13" t="s">
        <v>21</v>
      </c>
      <c r="J178" s="13"/>
      <c r="K178" s="13">
        <v>4</v>
      </c>
      <c r="L178" s="13">
        <v>90</v>
      </c>
      <c r="M178" s="46" t="s">
        <v>228</v>
      </c>
      <c r="N178" s="47">
        <v>1</v>
      </c>
      <c r="O178" s="22">
        <v>20070</v>
      </c>
      <c r="P178" s="22">
        <v>20070</v>
      </c>
      <c r="Q178" s="68"/>
    </row>
    <row r="179" spans="1:17" s="69" customFormat="1">
      <c r="A179" s="66">
        <v>71190002</v>
      </c>
      <c r="B179" s="67">
        <v>53000</v>
      </c>
      <c r="C179" s="13">
        <v>53201</v>
      </c>
      <c r="D179" s="14" t="s">
        <v>17</v>
      </c>
      <c r="E179" s="37"/>
      <c r="F179" s="39" t="s">
        <v>153</v>
      </c>
      <c r="G179" s="47" t="s">
        <v>324</v>
      </c>
      <c r="H179" s="41" t="s">
        <v>325</v>
      </c>
      <c r="I179" s="13" t="s">
        <v>21</v>
      </c>
      <c r="J179" s="13"/>
      <c r="K179" s="13">
        <v>4</v>
      </c>
      <c r="L179" s="13">
        <v>90</v>
      </c>
      <c r="M179" s="49" t="s">
        <v>232</v>
      </c>
      <c r="N179" s="50">
        <v>15</v>
      </c>
      <c r="O179" s="22">
        <v>2358</v>
      </c>
      <c r="P179" s="22">
        <v>2358</v>
      </c>
      <c r="Q179" s="68"/>
    </row>
    <row r="180" spans="1:17" s="69" customFormat="1" ht="60">
      <c r="A180" s="66">
        <v>71190002</v>
      </c>
      <c r="B180" s="67">
        <v>53000</v>
      </c>
      <c r="C180" s="13">
        <v>53201</v>
      </c>
      <c r="D180" s="14" t="s">
        <v>17</v>
      </c>
      <c r="E180" s="37"/>
      <c r="F180" s="39" t="s">
        <v>326</v>
      </c>
      <c r="G180" s="47" t="s">
        <v>327</v>
      </c>
      <c r="H180" s="41" t="s">
        <v>328</v>
      </c>
      <c r="I180" s="13" t="s">
        <v>21</v>
      </c>
      <c r="J180" s="13"/>
      <c r="K180" s="13">
        <v>4</v>
      </c>
      <c r="L180" s="13">
        <v>90</v>
      </c>
      <c r="M180" s="49" t="s">
        <v>232</v>
      </c>
      <c r="N180" s="50">
        <v>15</v>
      </c>
      <c r="O180" s="22">
        <v>2358</v>
      </c>
      <c r="P180" s="22">
        <v>2358</v>
      </c>
      <c r="Q180" s="68"/>
    </row>
    <row r="181" spans="1:17" s="69" customFormat="1">
      <c r="A181" s="66">
        <v>71190002</v>
      </c>
      <c r="B181" s="67">
        <v>53000</v>
      </c>
      <c r="C181" s="13">
        <v>53201</v>
      </c>
      <c r="D181" s="14" t="s">
        <v>17</v>
      </c>
      <c r="E181" s="37"/>
      <c r="F181" s="39" t="s">
        <v>153</v>
      </c>
      <c r="G181" s="40" t="s">
        <v>329</v>
      </c>
      <c r="H181" s="41" t="s">
        <v>330</v>
      </c>
      <c r="I181" s="13" t="s">
        <v>21</v>
      </c>
      <c r="J181" s="13"/>
      <c r="K181" s="13">
        <v>4</v>
      </c>
      <c r="L181" s="13">
        <v>90</v>
      </c>
      <c r="M181" s="46" t="s">
        <v>228</v>
      </c>
      <c r="N181" s="47">
        <v>1</v>
      </c>
      <c r="O181" s="22">
        <v>20070</v>
      </c>
      <c r="P181" s="22">
        <v>20070</v>
      </c>
      <c r="Q181" s="68"/>
    </row>
    <row r="182" spans="1:17" s="69" customFormat="1" ht="96">
      <c r="A182" s="66">
        <v>71190002</v>
      </c>
      <c r="B182" s="67">
        <v>53000</v>
      </c>
      <c r="C182" s="13">
        <v>53201</v>
      </c>
      <c r="D182" s="14" t="s">
        <v>17</v>
      </c>
      <c r="E182" s="37"/>
      <c r="F182" s="39" t="s">
        <v>331</v>
      </c>
      <c r="G182" s="47" t="s">
        <v>24</v>
      </c>
      <c r="H182" s="41" t="s">
        <v>332</v>
      </c>
      <c r="I182" s="13" t="s">
        <v>21</v>
      </c>
      <c r="J182" s="13"/>
      <c r="K182" s="13">
        <v>4</v>
      </c>
      <c r="L182" s="13">
        <v>90</v>
      </c>
      <c r="M182" s="49" t="s">
        <v>232</v>
      </c>
      <c r="N182" s="50">
        <v>15</v>
      </c>
      <c r="O182" s="22">
        <v>2358</v>
      </c>
      <c r="P182" s="22">
        <v>2358</v>
      </c>
      <c r="Q182" s="68"/>
    </row>
    <row r="183" spans="1:17" s="69" customFormat="1" ht="60">
      <c r="A183" s="66">
        <v>71190002</v>
      </c>
      <c r="B183" s="67">
        <v>53000</v>
      </c>
      <c r="C183" s="13">
        <v>53201</v>
      </c>
      <c r="D183" s="14" t="s">
        <v>17</v>
      </c>
      <c r="E183" s="37"/>
      <c r="F183" s="39" t="s">
        <v>333</v>
      </c>
      <c r="G183" s="47" t="s">
        <v>334</v>
      </c>
      <c r="H183" s="41" t="s">
        <v>335</v>
      </c>
      <c r="I183" s="13" t="s">
        <v>21</v>
      </c>
      <c r="J183" s="13"/>
      <c r="K183" s="13">
        <v>4</v>
      </c>
      <c r="L183" s="13">
        <v>90</v>
      </c>
      <c r="M183" s="49" t="s">
        <v>232</v>
      </c>
      <c r="N183" s="50">
        <v>10</v>
      </c>
      <c r="O183" s="22">
        <v>1572</v>
      </c>
      <c r="P183" s="22">
        <v>1572</v>
      </c>
      <c r="Q183" s="68"/>
    </row>
    <row r="184" spans="1:17" s="69" customFormat="1" ht="75">
      <c r="A184" s="66">
        <v>71190002</v>
      </c>
      <c r="B184" s="67">
        <v>53000</v>
      </c>
      <c r="C184" s="13">
        <v>53201</v>
      </c>
      <c r="D184" s="14" t="s">
        <v>17</v>
      </c>
      <c r="E184" s="37"/>
      <c r="F184" s="37" t="s">
        <v>336</v>
      </c>
      <c r="G184" s="37" t="s">
        <v>19</v>
      </c>
      <c r="H184" s="37" t="s">
        <v>337</v>
      </c>
      <c r="I184" s="13" t="s">
        <v>21</v>
      </c>
      <c r="J184" s="13"/>
      <c r="K184" s="13">
        <v>4</v>
      </c>
      <c r="L184" s="13">
        <v>90</v>
      </c>
      <c r="M184" s="52" t="s">
        <v>257</v>
      </c>
      <c r="N184" s="53">
        <v>1</v>
      </c>
      <c r="O184" s="22">
        <v>208000</v>
      </c>
      <c r="P184" s="22">
        <v>208000</v>
      </c>
      <c r="Q184" s="68"/>
    </row>
    <row r="185" spans="1:17" s="4" customFormat="1" ht="38.25" customHeight="1">
      <c r="A185" s="12">
        <v>71190002</v>
      </c>
      <c r="B185" s="13">
        <v>53000</v>
      </c>
      <c r="C185" s="13">
        <v>53201</v>
      </c>
      <c r="D185" s="14" t="s">
        <v>17</v>
      </c>
      <c r="E185" s="12"/>
      <c r="F185" s="13" t="s">
        <v>338</v>
      </c>
      <c r="G185" s="13" t="s">
        <v>24</v>
      </c>
      <c r="H185" s="15" t="s">
        <v>339</v>
      </c>
      <c r="I185" s="13" t="s">
        <v>21</v>
      </c>
      <c r="J185" s="20"/>
      <c r="K185" s="13">
        <v>4</v>
      </c>
      <c r="L185" s="13">
        <v>90</v>
      </c>
      <c r="M185" s="18" t="s">
        <v>340</v>
      </c>
      <c r="N185" s="21">
        <v>5</v>
      </c>
      <c r="O185" s="22">
        <v>208000</v>
      </c>
      <c r="P185" s="22">
        <f>N185*O185</f>
        <v>1040000</v>
      </c>
      <c r="Q185" s="28"/>
    </row>
    <row r="186" spans="1:17" s="4" customFormat="1" ht="38.25" customHeight="1">
      <c r="A186" s="12">
        <v>71190002</v>
      </c>
      <c r="B186" s="13">
        <v>53000</v>
      </c>
      <c r="C186" s="13">
        <v>53201</v>
      </c>
      <c r="D186" s="14" t="s">
        <v>17</v>
      </c>
      <c r="E186" s="12"/>
      <c r="F186" s="13" t="s">
        <v>338</v>
      </c>
      <c r="G186" s="13" t="s">
        <v>24</v>
      </c>
      <c r="H186" s="15" t="s">
        <v>339</v>
      </c>
      <c r="I186" s="13" t="s">
        <v>21</v>
      </c>
      <c r="J186" s="20"/>
      <c r="K186" s="13">
        <v>4</v>
      </c>
      <c r="L186" s="13">
        <v>90</v>
      </c>
      <c r="M186" s="18" t="s">
        <v>208</v>
      </c>
      <c r="N186" s="21">
        <v>7</v>
      </c>
      <c r="O186" s="22">
        <v>322800</v>
      </c>
      <c r="P186" s="22">
        <f>N186*O186</f>
        <v>2259600</v>
      </c>
      <c r="Q186" s="28"/>
    </row>
    <row r="187" spans="1:17" s="1" customFormat="1" ht="38.25" customHeight="1">
      <c r="A187" s="12">
        <v>71190002</v>
      </c>
      <c r="B187" s="13">
        <v>53000</v>
      </c>
      <c r="C187" s="13">
        <v>53201</v>
      </c>
      <c r="D187" s="14" t="s">
        <v>17</v>
      </c>
      <c r="E187" s="12"/>
      <c r="F187" s="13" t="s">
        <v>338</v>
      </c>
      <c r="G187" s="13" t="s">
        <v>24</v>
      </c>
      <c r="H187" s="15" t="s">
        <v>339</v>
      </c>
      <c r="I187" s="13" t="s">
        <v>21</v>
      </c>
      <c r="J187" s="13"/>
      <c r="K187" s="13">
        <v>4</v>
      </c>
      <c r="L187" s="13">
        <v>90</v>
      </c>
      <c r="M187" s="18" t="s">
        <v>341</v>
      </c>
      <c r="N187" s="21">
        <v>13</v>
      </c>
      <c r="O187" s="22">
        <v>80000</v>
      </c>
      <c r="P187" s="22">
        <f>N187*O187</f>
        <v>1040000</v>
      </c>
      <c r="Q187" s="28"/>
    </row>
    <row r="188" spans="1:17" s="1" customFormat="1" ht="38.25" customHeight="1">
      <c r="A188" s="12">
        <v>71190002</v>
      </c>
      <c r="B188" s="13">
        <v>53000</v>
      </c>
      <c r="C188" s="13">
        <v>53201</v>
      </c>
      <c r="D188" s="14" t="s">
        <v>17</v>
      </c>
      <c r="E188" s="12"/>
      <c r="F188" s="13" t="s">
        <v>338</v>
      </c>
      <c r="G188" s="13" t="s">
        <v>24</v>
      </c>
      <c r="H188" s="15" t="s">
        <v>339</v>
      </c>
      <c r="I188" s="13" t="s">
        <v>21</v>
      </c>
      <c r="J188" s="13"/>
      <c r="K188" s="13">
        <v>4</v>
      </c>
      <c r="L188" s="13">
        <v>90</v>
      </c>
      <c r="M188" s="18" t="s">
        <v>342</v>
      </c>
      <c r="N188" s="21">
        <v>7</v>
      </c>
      <c r="O188" s="22">
        <v>176443</v>
      </c>
      <c r="P188" s="22">
        <f>N188*O188</f>
        <v>1235101</v>
      </c>
      <c r="Q188" s="28"/>
    </row>
    <row r="189" spans="1:17" s="1" customFormat="1" ht="38.25" customHeight="1">
      <c r="A189" s="12">
        <v>71190002</v>
      </c>
      <c r="B189" s="13">
        <v>53000</v>
      </c>
      <c r="C189" s="13">
        <v>53201</v>
      </c>
      <c r="D189" s="14" t="s">
        <v>17</v>
      </c>
      <c r="E189" s="12"/>
      <c r="F189" s="13" t="s">
        <v>338</v>
      </c>
      <c r="G189" s="13" t="s">
        <v>24</v>
      </c>
      <c r="H189" s="15" t="s">
        <v>339</v>
      </c>
      <c r="I189" s="13" t="s">
        <v>21</v>
      </c>
      <c r="J189" s="13"/>
      <c r="K189" s="13">
        <v>4</v>
      </c>
      <c r="L189" s="13">
        <v>90</v>
      </c>
      <c r="M189" s="18" t="s">
        <v>343</v>
      </c>
      <c r="N189" s="21">
        <v>2</v>
      </c>
      <c r="O189" s="22">
        <v>23880</v>
      </c>
      <c r="P189" s="22">
        <f>N189*O189</f>
        <v>47760</v>
      </c>
      <c r="Q189" s="28"/>
    </row>
    <row r="190" spans="1:17" ht="75">
      <c r="A190" s="12">
        <v>71190002</v>
      </c>
      <c r="B190" s="13">
        <v>53000</v>
      </c>
      <c r="C190" s="13">
        <v>53201</v>
      </c>
      <c r="D190" s="14" t="s">
        <v>17</v>
      </c>
      <c r="E190" s="37"/>
      <c r="F190" s="44" t="s">
        <v>344</v>
      </c>
      <c r="G190" s="37" t="s">
        <v>120</v>
      </c>
      <c r="H190" s="37" t="s">
        <v>345</v>
      </c>
      <c r="I190" s="13" t="s">
        <v>21</v>
      </c>
      <c r="J190" s="37"/>
      <c r="K190" s="13">
        <v>4</v>
      </c>
      <c r="L190" s="13">
        <v>90</v>
      </c>
      <c r="M190" s="44" t="s">
        <v>346</v>
      </c>
      <c r="N190" s="37">
        <v>1</v>
      </c>
      <c r="O190" s="22">
        <v>59385</v>
      </c>
      <c r="P190" s="54">
        <f t="shared" ref="P190:P239" si="8">O190</f>
        <v>59385</v>
      </c>
      <c r="Q190" s="28"/>
    </row>
    <row r="191" spans="1:17" ht="75">
      <c r="A191" s="12">
        <v>71190002</v>
      </c>
      <c r="B191" s="13">
        <v>53000</v>
      </c>
      <c r="C191" s="13">
        <v>53201</v>
      </c>
      <c r="D191" s="14" t="s">
        <v>17</v>
      </c>
      <c r="E191" s="48"/>
      <c r="F191" s="44" t="s">
        <v>344</v>
      </c>
      <c r="G191" s="37" t="s">
        <v>120</v>
      </c>
      <c r="H191" s="37" t="s">
        <v>345</v>
      </c>
      <c r="I191" s="13" t="s">
        <v>21</v>
      </c>
      <c r="J191" s="48"/>
      <c r="K191" s="13">
        <v>4</v>
      </c>
      <c r="L191" s="13">
        <v>90</v>
      </c>
      <c r="M191" s="55" t="s">
        <v>347</v>
      </c>
      <c r="N191" s="48">
        <v>1</v>
      </c>
      <c r="O191" s="56">
        <v>59629.919999999998</v>
      </c>
      <c r="P191" s="57">
        <f t="shared" si="8"/>
        <v>59629.919999999998</v>
      </c>
      <c r="Q191" s="28"/>
    </row>
    <row r="192" spans="1:17" ht="75">
      <c r="A192" s="12">
        <v>71190002</v>
      </c>
      <c r="B192" s="13">
        <v>53000</v>
      </c>
      <c r="C192" s="13">
        <v>53201</v>
      </c>
      <c r="D192" s="14" t="s">
        <v>17</v>
      </c>
      <c r="E192" s="37"/>
      <c r="F192" s="44" t="s">
        <v>344</v>
      </c>
      <c r="G192" s="37" t="s">
        <v>120</v>
      </c>
      <c r="H192" s="37" t="s">
        <v>345</v>
      </c>
      <c r="I192" s="13" t="s">
        <v>21</v>
      </c>
      <c r="J192" s="37"/>
      <c r="K192" s="13">
        <v>4</v>
      </c>
      <c r="L192" s="13">
        <v>90</v>
      </c>
      <c r="M192" s="44" t="s">
        <v>348</v>
      </c>
      <c r="N192" s="37">
        <v>1</v>
      </c>
      <c r="O192" s="22">
        <v>35000</v>
      </c>
      <c r="P192" s="54">
        <f t="shared" si="8"/>
        <v>35000</v>
      </c>
      <c r="Q192" s="28"/>
    </row>
    <row r="193" spans="1:17" ht="75">
      <c r="A193" s="12">
        <v>71190002</v>
      </c>
      <c r="B193" s="13">
        <v>53000</v>
      </c>
      <c r="C193" s="13">
        <v>53201</v>
      </c>
      <c r="D193" s="14" t="s">
        <v>17</v>
      </c>
      <c r="E193" s="37"/>
      <c r="F193" s="44" t="s">
        <v>344</v>
      </c>
      <c r="G193" s="37" t="s">
        <v>120</v>
      </c>
      <c r="H193" s="37" t="s">
        <v>345</v>
      </c>
      <c r="I193" s="13" t="s">
        <v>21</v>
      </c>
      <c r="J193" s="37"/>
      <c r="K193" s="13">
        <v>4</v>
      </c>
      <c r="L193" s="13">
        <v>90</v>
      </c>
      <c r="M193" s="44" t="s">
        <v>349</v>
      </c>
      <c r="N193" s="37">
        <v>1</v>
      </c>
      <c r="O193" s="22">
        <v>20350.34</v>
      </c>
      <c r="P193" s="54">
        <f t="shared" si="8"/>
        <v>20350.34</v>
      </c>
      <c r="Q193" s="28"/>
    </row>
    <row r="194" spans="1:17" ht="75">
      <c r="A194" s="12">
        <v>71190002</v>
      </c>
      <c r="B194" s="13">
        <v>53000</v>
      </c>
      <c r="C194" s="13">
        <v>53201</v>
      </c>
      <c r="D194" s="14" t="s">
        <v>17</v>
      </c>
      <c r="E194" s="37"/>
      <c r="F194" s="44" t="s">
        <v>344</v>
      </c>
      <c r="G194" s="37" t="s">
        <v>120</v>
      </c>
      <c r="H194" s="37" t="s">
        <v>345</v>
      </c>
      <c r="I194" s="13" t="s">
        <v>21</v>
      </c>
      <c r="J194" s="37"/>
      <c r="K194" s="13">
        <v>4</v>
      </c>
      <c r="L194" s="13">
        <v>90</v>
      </c>
      <c r="M194" s="44" t="s">
        <v>166</v>
      </c>
      <c r="N194" s="37">
        <v>1</v>
      </c>
      <c r="O194" s="22">
        <v>20070</v>
      </c>
      <c r="P194" s="54">
        <f t="shared" si="8"/>
        <v>20070</v>
      </c>
      <c r="Q194" s="28"/>
    </row>
    <row r="195" spans="1:17" ht="75">
      <c r="A195" s="12">
        <v>71190002</v>
      </c>
      <c r="B195" s="13">
        <v>53000</v>
      </c>
      <c r="C195" s="13">
        <v>53201</v>
      </c>
      <c r="D195" s="14" t="s">
        <v>17</v>
      </c>
      <c r="E195" s="37"/>
      <c r="F195" s="44" t="s">
        <v>344</v>
      </c>
      <c r="G195" s="37" t="s">
        <v>120</v>
      </c>
      <c r="H195" s="37" t="s">
        <v>345</v>
      </c>
      <c r="I195" s="13" t="s">
        <v>21</v>
      </c>
      <c r="J195" s="37"/>
      <c r="K195" s="13">
        <v>4</v>
      </c>
      <c r="L195" s="13">
        <v>90</v>
      </c>
      <c r="M195" s="44" t="s">
        <v>350</v>
      </c>
      <c r="N195" s="37">
        <v>1</v>
      </c>
      <c r="O195" s="22">
        <v>13400</v>
      </c>
      <c r="P195" s="54">
        <f t="shared" si="8"/>
        <v>13400</v>
      </c>
      <c r="Q195" s="28"/>
    </row>
    <row r="196" spans="1:17" ht="75">
      <c r="A196" s="12">
        <v>71190002</v>
      </c>
      <c r="B196" s="13">
        <v>53000</v>
      </c>
      <c r="C196" s="13">
        <v>53201</v>
      </c>
      <c r="D196" s="14" t="s">
        <v>17</v>
      </c>
      <c r="E196" s="37"/>
      <c r="F196" s="44" t="s">
        <v>344</v>
      </c>
      <c r="G196" s="37" t="s">
        <v>120</v>
      </c>
      <c r="H196" s="37" t="s">
        <v>345</v>
      </c>
      <c r="I196" s="13" t="s">
        <v>21</v>
      </c>
      <c r="J196" s="37"/>
      <c r="K196" s="13">
        <v>4</v>
      </c>
      <c r="L196" s="13">
        <v>90</v>
      </c>
      <c r="M196" s="44" t="s">
        <v>351</v>
      </c>
      <c r="N196" s="37">
        <v>100</v>
      </c>
      <c r="O196" s="22">
        <f>N196*395</f>
        <v>39500</v>
      </c>
      <c r="P196" s="54">
        <f t="shared" si="8"/>
        <v>39500</v>
      </c>
      <c r="Q196" s="28"/>
    </row>
    <row r="197" spans="1:17" ht="60">
      <c r="A197" s="12">
        <v>71190002</v>
      </c>
      <c r="B197" s="13">
        <v>53000</v>
      </c>
      <c r="C197" s="13">
        <v>53201</v>
      </c>
      <c r="D197" s="14" t="s">
        <v>17</v>
      </c>
      <c r="E197" s="37"/>
      <c r="F197" s="44" t="s">
        <v>352</v>
      </c>
      <c r="G197" s="37" t="s">
        <v>118</v>
      </c>
      <c r="H197" s="37" t="s">
        <v>353</v>
      </c>
      <c r="I197" s="13" t="s">
        <v>21</v>
      </c>
      <c r="J197" s="37"/>
      <c r="K197" s="13">
        <v>4</v>
      </c>
      <c r="L197" s="13">
        <v>90</v>
      </c>
      <c r="M197" s="44" t="s">
        <v>346</v>
      </c>
      <c r="N197" s="37">
        <v>1</v>
      </c>
      <c r="O197" s="22">
        <v>59385</v>
      </c>
      <c r="P197" s="54">
        <f t="shared" si="8"/>
        <v>59385</v>
      </c>
      <c r="Q197" s="28"/>
    </row>
    <row r="198" spans="1:17" ht="60">
      <c r="A198" s="12">
        <v>71190002</v>
      </c>
      <c r="B198" s="13">
        <v>53000</v>
      </c>
      <c r="C198" s="13">
        <v>53201</v>
      </c>
      <c r="D198" s="14" t="s">
        <v>17</v>
      </c>
      <c r="E198" s="37"/>
      <c r="F198" s="44" t="s">
        <v>352</v>
      </c>
      <c r="G198" s="37" t="s">
        <v>118</v>
      </c>
      <c r="H198" s="37" t="s">
        <v>353</v>
      </c>
      <c r="I198" s="13" t="s">
        <v>21</v>
      </c>
      <c r="J198" s="37"/>
      <c r="K198" s="13">
        <v>4</v>
      </c>
      <c r="L198" s="13">
        <v>90</v>
      </c>
      <c r="M198" s="44" t="s">
        <v>350</v>
      </c>
      <c r="N198" s="37">
        <v>1</v>
      </c>
      <c r="O198" s="22">
        <v>13400</v>
      </c>
      <c r="P198" s="54">
        <f t="shared" si="8"/>
        <v>13400</v>
      </c>
      <c r="Q198" s="28"/>
    </row>
    <row r="199" spans="1:17" ht="60">
      <c r="A199" s="12">
        <v>71190002</v>
      </c>
      <c r="B199" s="13">
        <v>53000</v>
      </c>
      <c r="C199" s="13">
        <v>53201</v>
      </c>
      <c r="D199" s="14" t="s">
        <v>17</v>
      </c>
      <c r="E199" s="37"/>
      <c r="F199" s="44" t="s">
        <v>352</v>
      </c>
      <c r="G199" s="37" t="s">
        <v>118</v>
      </c>
      <c r="H199" s="37" t="s">
        <v>353</v>
      </c>
      <c r="I199" s="13" t="s">
        <v>21</v>
      </c>
      <c r="J199" s="37"/>
      <c r="K199" s="13">
        <v>4</v>
      </c>
      <c r="L199" s="13">
        <v>90</v>
      </c>
      <c r="M199" s="44" t="s">
        <v>348</v>
      </c>
      <c r="N199" s="37">
        <v>1</v>
      </c>
      <c r="O199" s="22">
        <v>35000</v>
      </c>
      <c r="P199" s="54">
        <f t="shared" si="8"/>
        <v>35000</v>
      </c>
      <c r="Q199" s="28"/>
    </row>
    <row r="200" spans="1:17" s="5" customFormat="1" ht="60">
      <c r="A200" s="12">
        <v>71190002</v>
      </c>
      <c r="B200" s="13">
        <v>53000</v>
      </c>
      <c r="C200" s="13">
        <v>53201</v>
      </c>
      <c r="D200" s="14" t="s">
        <v>17</v>
      </c>
      <c r="E200" s="48"/>
      <c r="F200" s="55" t="s">
        <v>352</v>
      </c>
      <c r="G200" s="48" t="s">
        <v>118</v>
      </c>
      <c r="H200" s="48" t="s">
        <v>353</v>
      </c>
      <c r="I200" s="13" t="s">
        <v>21</v>
      </c>
      <c r="J200" s="48"/>
      <c r="K200" s="13">
        <v>4</v>
      </c>
      <c r="L200" s="13">
        <v>90</v>
      </c>
      <c r="M200" s="55" t="s">
        <v>347</v>
      </c>
      <c r="N200" s="48">
        <v>1</v>
      </c>
      <c r="O200" s="56">
        <v>59629.919999999998</v>
      </c>
      <c r="P200" s="57">
        <f t="shared" si="8"/>
        <v>59629.919999999998</v>
      </c>
      <c r="Q200" s="28"/>
    </row>
    <row r="201" spans="1:17" ht="60">
      <c r="A201" s="12">
        <v>71190002</v>
      </c>
      <c r="B201" s="13">
        <v>53000</v>
      </c>
      <c r="C201" s="13">
        <v>53201</v>
      </c>
      <c r="D201" s="14" t="s">
        <v>17</v>
      </c>
      <c r="E201" s="37"/>
      <c r="F201" s="44" t="s">
        <v>352</v>
      </c>
      <c r="G201" s="37" t="s">
        <v>118</v>
      </c>
      <c r="H201" s="37" t="s">
        <v>353</v>
      </c>
      <c r="I201" s="13" t="s">
        <v>21</v>
      </c>
      <c r="J201" s="37"/>
      <c r="K201" s="13">
        <v>4</v>
      </c>
      <c r="L201" s="13">
        <v>90</v>
      </c>
      <c r="M201" s="44" t="s">
        <v>349</v>
      </c>
      <c r="N201" s="37">
        <v>1</v>
      </c>
      <c r="O201" s="22">
        <v>20350.34</v>
      </c>
      <c r="P201" s="54">
        <f t="shared" si="8"/>
        <v>20350.34</v>
      </c>
      <c r="Q201" s="28"/>
    </row>
    <row r="202" spans="1:17" s="2" customFormat="1" ht="38.25">
      <c r="A202" s="12">
        <v>71190002</v>
      </c>
      <c r="B202" s="13">
        <v>53000</v>
      </c>
      <c r="C202" s="13">
        <v>53201</v>
      </c>
      <c r="D202" s="14" t="s">
        <v>17</v>
      </c>
      <c r="E202" s="12"/>
      <c r="F202" s="58" t="s">
        <v>94</v>
      </c>
      <c r="G202" s="13" t="s">
        <v>24</v>
      </c>
      <c r="H202" s="15" t="s">
        <v>95</v>
      </c>
      <c r="I202" s="13" t="s">
        <v>21</v>
      </c>
      <c r="J202" s="13"/>
      <c r="K202" s="13">
        <v>4</v>
      </c>
      <c r="L202" s="13">
        <v>90</v>
      </c>
      <c r="M202" s="18" t="s">
        <v>354</v>
      </c>
      <c r="N202" s="21">
        <v>40</v>
      </c>
      <c r="O202" s="51">
        <f>N202*1600</f>
        <v>64000</v>
      </c>
      <c r="P202" s="51">
        <f t="shared" si="8"/>
        <v>64000</v>
      </c>
      <c r="Q202" s="28"/>
    </row>
    <row r="203" spans="1:17" s="2" customFormat="1" ht="38.25">
      <c r="A203" s="12">
        <v>71190002</v>
      </c>
      <c r="B203" s="13">
        <v>53000</v>
      </c>
      <c r="C203" s="13">
        <v>53201</v>
      </c>
      <c r="D203" s="14" t="s">
        <v>17</v>
      </c>
      <c r="E203" s="12"/>
      <c r="F203" s="58" t="s">
        <v>94</v>
      </c>
      <c r="G203" s="13" t="s">
        <v>24</v>
      </c>
      <c r="H203" s="15" t="s">
        <v>95</v>
      </c>
      <c r="I203" s="13" t="s">
        <v>21</v>
      </c>
      <c r="J203" s="13"/>
      <c r="K203" s="13">
        <v>4</v>
      </c>
      <c r="L203" s="13">
        <v>90</v>
      </c>
      <c r="M203" s="18" t="s">
        <v>355</v>
      </c>
      <c r="N203" s="21">
        <v>13</v>
      </c>
      <c r="O203" s="51">
        <f t="shared" ref="O203:O209" si="9">N203*2522.84</f>
        <v>32796.92</v>
      </c>
      <c r="P203" s="51">
        <f t="shared" si="8"/>
        <v>32796.92</v>
      </c>
      <c r="Q203" s="28"/>
    </row>
    <row r="204" spans="1:17" ht="84" customHeight="1">
      <c r="A204" s="12">
        <v>71190002</v>
      </c>
      <c r="B204" s="13">
        <v>53000</v>
      </c>
      <c r="C204" s="13">
        <v>53201</v>
      </c>
      <c r="D204" s="14" t="s">
        <v>17</v>
      </c>
      <c r="E204" s="12"/>
      <c r="F204" s="19" t="s">
        <v>356</v>
      </c>
      <c r="G204" s="30" t="s">
        <v>113</v>
      </c>
      <c r="H204" s="31" t="s">
        <v>357</v>
      </c>
      <c r="I204" s="13" t="s">
        <v>21</v>
      </c>
      <c r="J204" s="13"/>
      <c r="K204" s="13">
        <v>4</v>
      </c>
      <c r="L204" s="13">
        <v>90</v>
      </c>
      <c r="M204" s="18" t="s">
        <v>358</v>
      </c>
      <c r="N204" s="21">
        <v>10</v>
      </c>
      <c r="O204" s="22">
        <f t="shared" si="9"/>
        <v>25228.400000000001</v>
      </c>
      <c r="P204" s="51">
        <f t="shared" si="8"/>
        <v>25228.400000000001</v>
      </c>
      <c r="Q204" s="28"/>
    </row>
    <row r="205" spans="1:17" ht="38.25" customHeight="1">
      <c r="A205" s="12">
        <v>71190002</v>
      </c>
      <c r="B205" s="13">
        <v>53000</v>
      </c>
      <c r="C205" s="13">
        <v>53201</v>
      </c>
      <c r="D205" s="14" t="s">
        <v>17</v>
      </c>
      <c r="E205" s="12"/>
      <c r="F205" s="19" t="s">
        <v>359</v>
      </c>
      <c r="G205" s="30" t="s">
        <v>113</v>
      </c>
      <c r="H205" s="31" t="s">
        <v>360</v>
      </c>
      <c r="I205" s="13" t="s">
        <v>21</v>
      </c>
      <c r="J205" s="13"/>
      <c r="K205" s="13">
        <v>4</v>
      </c>
      <c r="L205" s="13">
        <v>90</v>
      </c>
      <c r="M205" s="18" t="s">
        <v>358</v>
      </c>
      <c r="N205" s="21">
        <v>5</v>
      </c>
      <c r="O205" s="22">
        <f t="shared" si="9"/>
        <v>12614.2</v>
      </c>
      <c r="P205" s="51">
        <f t="shared" si="8"/>
        <v>12614.2</v>
      </c>
      <c r="Q205" s="28"/>
    </row>
    <row r="206" spans="1:17" ht="38.25" customHeight="1">
      <c r="A206" s="12">
        <v>71190002</v>
      </c>
      <c r="B206" s="13">
        <v>53000</v>
      </c>
      <c r="C206" s="13">
        <v>53201</v>
      </c>
      <c r="D206" s="14" t="s">
        <v>17</v>
      </c>
      <c r="E206" s="12"/>
      <c r="F206" s="19" t="s">
        <v>417</v>
      </c>
      <c r="G206" s="30" t="s">
        <v>98</v>
      </c>
      <c r="H206" s="31" t="s">
        <v>361</v>
      </c>
      <c r="I206" s="13" t="s">
        <v>21</v>
      </c>
      <c r="J206" s="13"/>
      <c r="K206" s="13">
        <v>4</v>
      </c>
      <c r="L206" s="13">
        <v>90</v>
      </c>
      <c r="M206" s="18" t="s">
        <v>358</v>
      </c>
      <c r="N206" s="21">
        <v>5</v>
      </c>
      <c r="O206" s="22">
        <f t="shared" si="9"/>
        <v>12614.2</v>
      </c>
      <c r="P206" s="51">
        <f t="shared" si="8"/>
        <v>12614.2</v>
      </c>
      <c r="Q206" s="28"/>
    </row>
    <row r="207" spans="1:17" ht="38.25" customHeight="1">
      <c r="A207" s="12">
        <v>71190002</v>
      </c>
      <c r="B207" s="13">
        <v>53000</v>
      </c>
      <c r="C207" s="13">
        <v>53201</v>
      </c>
      <c r="D207" s="14" t="s">
        <v>17</v>
      </c>
      <c r="E207" s="12"/>
      <c r="F207" s="19" t="s">
        <v>418</v>
      </c>
      <c r="G207" s="30" t="s">
        <v>362</v>
      </c>
      <c r="H207" s="31" t="s">
        <v>363</v>
      </c>
      <c r="I207" s="13" t="s">
        <v>21</v>
      </c>
      <c r="J207" s="13"/>
      <c r="K207" s="13">
        <v>4</v>
      </c>
      <c r="L207" s="13">
        <v>90</v>
      </c>
      <c r="M207" s="18" t="s">
        <v>358</v>
      </c>
      <c r="N207" s="21">
        <v>10</v>
      </c>
      <c r="O207" s="22">
        <f t="shared" si="9"/>
        <v>25228.400000000001</v>
      </c>
      <c r="P207" s="51">
        <f t="shared" si="8"/>
        <v>25228.400000000001</v>
      </c>
      <c r="Q207" s="28"/>
    </row>
    <row r="208" spans="1:17" ht="38.25" customHeight="1">
      <c r="A208" s="12">
        <v>71190002</v>
      </c>
      <c r="B208" s="13">
        <v>53000</v>
      </c>
      <c r="C208" s="13">
        <v>53201</v>
      </c>
      <c r="D208" s="14" t="s">
        <v>17</v>
      </c>
      <c r="E208" s="12"/>
      <c r="F208" s="19" t="s">
        <v>364</v>
      </c>
      <c r="G208" s="30" t="s">
        <v>362</v>
      </c>
      <c r="H208" s="31" t="s">
        <v>365</v>
      </c>
      <c r="I208" s="13" t="s">
        <v>21</v>
      </c>
      <c r="J208" s="13"/>
      <c r="K208" s="13">
        <v>4</v>
      </c>
      <c r="L208" s="13">
        <v>90</v>
      </c>
      <c r="M208" s="18" t="s">
        <v>358</v>
      </c>
      <c r="N208" s="21">
        <v>5</v>
      </c>
      <c r="O208" s="22">
        <f t="shared" si="9"/>
        <v>12614.2</v>
      </c>
      <c r="P208" s="51">
        <f t="shared" si="8"/>
        <v>12614.2</v>
      </c>
      <c r="Q208" s="28"/>
    </row>
    <row r="209" spans="1:18" ht="38.25" customHeight="1">
      <c r="A209" s="12">
        <v>71190002</v>
      </c>
      <c r="B209" s="13">
        <v>53000</v>
      </c>
      <c r="C209" s="13">
        <v>53201</v>
      </c>
      <c r="D209" s="14" t="s">
        <v>17</v>
      </c>
      <c r="E209" s="12"/>
      <c r="F209" s="59" t="s">
        <v>366</v>
      </c>
      <c r="G209" s="30" t="s">
        <v>367</v>
      </c>
      <c r="H209" s="31" t="s">
        <v>368</v>
      </c>
      <c r="I209" s="13" t="s">
        <v>21</v>
      </c>
      <c r="J209" s="13"/>
      <c r="K209" s="13">
        <v>4</v>
      </c>
      <c r="L209" s="13">
        <v>90</v>
      </c>
      <c r="M209" s="18" t="s">
        <v>358</v>
      </c>
      <c r="N209" s="21">
        <v>5</v>
      </c>
      <c r="O209" s="22">
        <f t="shared" si="9"/>
        <v>12614.2</v>
      </c>
      <c r="P209" s="51">
        <f t="shared" si="8"/>
        <v>12614.2</v>
      </c>
      <c r="Q209" s="28"/>
    </row>
    <row r="210" spans="1:18" ht="75">
      <c r="A210" s="12">
        <v>71190002</v>
      </c>
      <c r="B210" s="13">
        <v>53000</v>
      </c>
      <c r="C210" s="13">
        <v>53201</v>
      </c>
      <c r="D210" s="14" t="s">
        <v>17</v>
      </c>
      <c r="E210" s="60"/>
      <c r="F210" s="44" t="s">
        <v>112</v>
      </c>
      <c r="G210" s="37" t="s">
        <v>158</v>
      </c>
      <c r="H210" s="37" t="s">
        <v>114</v>
      </c>
      <c r="I210" s="13" t="s">
        <v>21</v>
      </c>
      <c r="J210" s="37"/>
      <c r="K210" s="13">
        <v>4</v>
      </c>
      <c r="L210" s="13">
        <v>90</v>
      </c>
      <c r="M210" s="44" t="s">
        <v>369</v>
      </c>
      <c r="N210" s="37">
        <v>15</v>
      </c>
      <c r="O210" s="22">
        <f t="shared" ref="O210:O218" si="10">N210*395</f>
        <v>5925</v>
      </c>
      <c r="P210" s="54">
        <f t="shared" si="8"/>
        <v>5925</v>
      </c>
      <c r="Q210" s="28"/>
    </row>
    <row r="211" spans="1:18" ht="105">
      <c r="A211" s="12">
        <v>71190002</v>
      </c>
      <c r="B211" s="13">
        <v>53000</v>
      </c>
      <c r="C211" s="13">
        <v>53201</v>
      </c>
      <c r="D211" s="14" t="s">
        <v>17</v>
      </c>
      <c r="E211" s="60"/>
      <c r="F211" s="44" t="s">
        <v>370</v>
      </c>
      <c r="G211" s="37" t="s">
        <v>158</v>
      </c>
      <c r="H211" s="37" t="s">
        <v>116</v>
      </c>
      <c r="I211" s="13" t="s">
        <v>21</v>
      </c>
      <c r="J211" s="37"/>
      <c r="K211" s="13">
        <v>4</v>
      </c>
      <c r="L211" s="13">
        <v>90</v>
      </c>
      <c r="M211" s="44" t="s">
        <v>369</v>
      </c>
      <c r="N211" s="37">
        <v>30</v>
      </c>
      <c r="O211" s="22">
        <f t="shared" si="10"/>
        <v>11850</v>
      </c>
      <c r="P211" s="54">
        <f t="shared" si="8"/>
        <v>11850</v>
      </c>
      <c r="Q211" s="28"/>
    </row>
    <row r="212" spans="1:18" ht="60">
      <c r="A212" s="12">
        <v>71190002</v>
      </c>
      <c r="B212" s="13">
        <v>53000</v>
      </c>
      <c r="C212" s="13">
        <v>53201</v>
      </c>
      <c r="D212" s="14" t="s">
        <v>17</v>
      </c>
      <c r="E212" s="60"/>
      <c r="F212" s="44" t="s">
        <v>145</v>
      </c>
      <c r="G212" s="37" t="s">
        <v>143</v>
      </c>
      <c r="H212" s="37" t="s">
        <v>146</v>
      </c>
      <c r="I212" s="13" t="s">
        <v>21</v>
      </c>
      <c r="J212" s="37"/>
      <c r="K212" s="13">
        <v>4</v>
      </c>
      <c r="L212" s="13">
        <v>90</v>
      </c>
      <c r="M212" s="44" t="s">
        <v>369</v>
      </c>
      <c r="N212" s="37">
        <v>50</v>
      </c>
      <c r="O212" s="22">
        <f t="shared" si="10"/>
        <v>19750</v>
      </c>
      <c r="P212" s="54">
        <f t="shared" si="8"/>
        <v>19750</v>
      </c>
      <c r="Q212" s="28"/>
    </row>
    <row r="213" spans="1:18" ht="45">
      <c r="A213" s="12">
        <v>71190002</v>
      </c>
      <c r="B213" s="13">
        <v>53000</v>
      </c>
      <c r="C213" s="13">
        <v>53201</v>
      </c>
      <c r="D213" s="14" t="s">
        <v>17</v>
      </c>
      <c r="E213" s="60"/>
      <c r="F213" s="44" t="s">
        <v>371</v>
      </c>
      <c r="G213" s="37" t="s">
        <v>143</v>
      </c>
      <c r="H213" s="37" t="s">
        <v>99</v>
      </c>
      <c r="I213" s="13" t="s">
        <v>21</v>
      </c>
      <c r="J213" s="37"/>
      <c r="K213" s="13">
        <v>4</v>
      </c>
      <c r="L213" s="13">
        <v>90</v>
      </c>
      <c r="M213" s="44" t="s">
        <v>369</v>
      </c>
      <c r="N213" s="37">
        <v>5</v>
      </c>
      <c r="O213" s="22">
        <f t="shared" si="10"/>
        <v>1975</v>
      </c>
      <c r="P213" s="54">
        <f t="shared" si="8"/>
        <v>1975</v>
      </c>
      <c r="Q213" s="28"/>
    </row>
    <row r="214" spans="1:18" ht="105">
      <c r="A214" s="12">
        <v>71190002</v>
      </c>
      <c r="B214" s="13">
        <v>53000</v>
      </c>
      <c r="C214" s="13">
        <v>53201</v>
      </c>
      <c r="D214" s="14" t="s">
        <v>17</v>
      </c>
      <c r="E214" s="60"/>
      <c r="F214" s="44" t="s">
        <v>100</v>
      </c>
      <c r="G214" s="37" t="s">
        <v>143</v>
      </c>
      <c r="H214" s="37" t="s">
        <v>101</v>
      </c>
      <c r="I214" s="13" t="s">
        <v>21</v>
      </c>
      <c r="J214" s="37"/>
      <c r="K214" s="13">
        <v>4</v>
      </c>
      <c r="L214" s="13">
        <v>90</v>
      </c>
      <c r="M214" s="44" t="s">
        <v>369</v>
      </c>
      <c r="N214" s="37">
        <v>15</v>
      </c>
      <c r="O214" s="22">
        <f t="shared" si="10"/>
        <v>5925</v>
      </c>
      <c r="P214" s="54">
        <f t="shared" si="8"/>
        <v>5925</v>
      </c>
      <c r="Q214" s="28"/>
    </row>
    <row r="215" spans="1:18" ht="45">
      <c r="A215" s="12">
        <v>71190002</v>
      </c>
      <c r="B215" s="13">
        <v>53000</v>
      </c>
      <c r="C215" s="13">
        <v>53201</v>
      </c>
      <c r="D215" s="14" t="s">
        <v>17</v>
      </c>
      <c r="E215" s="60"/>
      <c r="F215" s="44" t="s">
        <v>102</v>
      </c>
      <c r="G215" s="37" t="s">
        <v>143</v>
      </c>
      <c r="H215" s="37" t="s">
        <v>103</v>
      </c>
      <c r="I215" s="13" t="s">
        <v>21</v>
      </c>
      <c r="J215" s="37"/>
      <c r="K215" s="13">
        <v>4</v>
      </c>
      <c r="L215" s="13">
        <v>90</v>
      </c>
      <c r="M215" s="44" t="s">
        <v>369</v>
      </c>
      <c r="N215" s="37">
        <v>5</v>
      </c>
      <c r="O215" s="22">
        <f t="shared" si="10"/>
        <v>1975</v>
      </c>
      <c r="P215" s="54">
        <f t="shared" si="8"/>
        <v>1975</v>
      </c>
      <c r="Q215" s="28"/>
    </row>
    <row r="216" spans="1:18" ht="60">
      <c r="A216" s="12">
        <v>71190002</v>
      </c>
      <c r="B216" s="13">
        <v>53000</v>
      </c>
      <c r="C216" s="13">
        <v>53201</v>
      </c>
      <c r="D216" s="14" t="s">
        <v>17</v>
      </c>
      <c r="E216" s="60"/>
      <c r="F216" s="44" t="s">
        <v>372</v>
      </c>
      <c r="G216" s="37" t="s">
        <v>148</v>
      </c>
      <c r="H216" s="37" t="s">
        <v>373</v>
      </c>
      <c r="I216" s="13" t="s">
        <v>21</v>
      </c>
      <c r="J216" s="37"/>
      <c r="K216" s="13">
        <v>4</v>
      </c>
      <c r="L216" s="13">
        <v>90</v>
      </c>
      <c r="M216" s="44" t="s">
        <v>369</v>
      </c>
      <c r="N216" s="37">
        <v>30</v>
      </c>
      <c r="O216" s="22">
        <f t="shared" si="10"/>
        <v>11850</v>
      </c>
      <c r="P216" s="54">
        <f t="shared" si="8"/>
        <v>11850</v>
      </c>
      <c r="Q216" s="28"/>
    </row>
    <row r="217" spans="1:18" ht="90">
      <c r="A217" s="12">
        <v>71190002</v>
      </c>
      <c r="B217" s="13">
        <v>53000</v>
      </c>
      <c r="C217" s="13">
        <v>53201</v>
      </c>
      <c r="D217" s="14" t="s">
        <v>17</v>
      </c>
      <c r="E217" s="37"/>
      <c r="F217" s="44" t="s">
        <v>374</v>
      </c>
      <c r="G217" s="37" t="s">
        <v>148</v>
      </c>
      <c r="H217" s="37" t="s">
        <v>149</v>
      </c>
      <c r="I217" s="13" t="s">
        <v>21</v>
      </c>
      <c r="J217" s="37"/>
      <c r="K217" s="13">
        <v>4</v>
      </c>
      <c r="L217" s="13">
        <v>90</v>
      </c>
      <c r="M217" s="44" t="s">
        <v>369</v>
      </c>
      <c r="N217" s="37">
        <v>15</v>
      </c>
      <c r="O217" s="22">
        <f t="shared" si="10"/>
        <v>5925</v>
      </c>
      <c r="P217" s="54">
        <f t="shared" si="8"/>
        <v>5925</v>
      </c>
      <c r="Q217" s="28"/>
    </row>
    <row r="218" spans="1:18" s="2" customFormat="1" ht="63.75">
      <c r="A218" s="12">
        <v>71190002</v>
      </c>
      <c r="B218" s="13">
        <v>53000</v>
      </c>
      <c r="C218" s="13">
        <v>53201</v>
      </c>
      <c r="D218" s="14" t="s">
        <v>17</v>
      </c>
      <c r="E218" s="13"/>
      <c r="F218" s="18" t="s">
        <v>375</v>
      </c>
      <c r="G218" s="13" t="s">
        <v>73</v>
      </c>
      <c r="H218" s="15" t="s">
        <v>376</v>
      </c>
      <c r="I218" s="13" t="s">
        <v>21</v>
      </c>
      <c r="J218" s="13"/>
      <c r="K218" s="13">
        <v>4</v>
      </c>
      <c r="L218" s="13">
        <v>90</v>
      </c>
      <c r="M218" s="44" t="s">
        <v>369</v>
      </c>
      <c r="N218" s="13">
        <v>208</v>
      </c>
      <c r="O218" s="51">
        <f t="shared" si="10"/>
        <v>82160</v>
      </c>
      <c r="P218" s="51">
        <f t="shared" si="8"/>
        <v>82160</v>
      </c>
      <c r="Q218" s="28"/>
    </row>
    <row r="219" spans="1:18" s="2" customFormat="1" ht="75">
      <c r="A219" s="12">
        <v>71190002</v>
      </c>
      <c r="B219" s="13">
        <v>53000</v>
      </c>
      <c r="C219" s="13">
        <v>53201</v>
      </c>
      <c r="D219" s="14" t="s">
        <v>17</v>
      </c>
      <c r="E219" s="37"/>
      <c r="F219" s="44" t="s">
        <v>377</v>
      </c>
      <c r="G219" s="37" t="s">
        <v>158</v>
      </c>
      <c r="H219" s="37" t="s">
        <v>357</v>
      </c>
      <c r="I219" s="13" t="s">
        <v>21</v>
      </c>
      <c r="J219" s="37"/>
      <c r="K219" s="13">
        <v>4</v>
      </c>
      <c r="L219" s="13">
        <v>90</v>
      </c>
      <c r="M219" s="44" t="s">
        <v>378</v>
      </c>
      <c r="N219" s="37">
        <v>4</v>
      </c>
      <c r="O219" s="22">
        <f t="shared" ref="O219:O224" si="11">N219*2557.42</f>
        <v>10229.68</v>
      </c>
      <c r="P219" s="54">
        <f t="shared" si="8"/>
        <v>10229.68</v>
      </c>
      <c r="Q219" s="28"/>
      <c r="R219" s="10"/>
    </row>
    <row r="220" spans="1:18" ht="105">
      <c r="A220" s="12">
        <v>71190002</v>
      </c>
      <c r="B220" s="13">
        <v>53000</v>
      </c>
      <c r="C220" s="13">
        <v>53201</v>
      </c>
      <c r="D220" s="14" t="s">
        <v>17</v>
      </c>
      <c r="E220" s="37"/>
      <c r="F220" s="44" t="s">
        <v>359</v>
      </c>
      <c r="G220" s="37" t="s">
        <v>158</v>
      </c>
      <c r="H220" s="37" t="s">
        <v>360</v>
      </c>
      <c r="I220" s="13" t="s">
        <v>21</v>
      </c>
      <c r="J220" s="37"/>
      <c r="K220" s="13">
        <v>4</v>
      </c>
      <c r="L220" s="13">
        <v>90</v>
      </c>
      <c r="M220" s="44" t="s">
        <v>378</v>
      </c>
      <c r="N220" s="37">
        <v>2</v>
      </c>
      <c r="O220" s="22">
        <f t="shared" si="11"/>
        <v>5114.84</v>
      </c>
      <c r="P220" s="54">
        <f t="shared" si="8"/>
        <v>5114.84</v>
      </c>
      <c r="Q220" s="28"/>
    </row>
    <row r="221" spans="1:18" ht="120">
      <c r="A221" s="12">
        <v>71190002</v>
      </c>
      <c r="B221" s="13">
        <v>53000</v>
      </c>
      <c r="C221" s="13">
        <v>53201</v>
      </c>
      <c r="D221" s="14" t="s">
        <v>17</v>
      </c>
      <c r="E221" s="37"/>
      <c r="F221" s="44" t="s">
        <v>379</v>
      </c>
      <c r="G221" s="37" t="s">
        <v>160</v>
      </c>
      <c r="H221" s="37" t="s">
        <v>161</v>
      </c>
      <c r="I221" s="13" t="s">
        <v>21</v>
      </c>
      <c r="J221" s="37"/>
      <c r="K221" s="13">
        <v>4</v>
      </c>
      <c r="L221" s="13">
        <v>90</v>
      </c>
      <c r="M221" s="44" t="s">
        <v>378</v>
      </c>
      <c r="N221" s="37">
        <v>15</v>
      </c>
      <c r="O221" s="22">
        <f t="shared" si="11"/>
        <v>38361.300000000003</v>
      </c>
      <c r="P221" s="54">
        <f t="shared" si="8"/>
        <v>38361.300000000003</v>
      </c>
      <c r="Q221" s="28"/>
    </row>
    <row r="222" spans="1:18" ht="75">
      <c r="A222" s="12">
        <v>71190002</v>
      </c>
      <c r="B222" s="13">
        <v>53000</v>
      </c>
      <c r="C222" s="13">
        <v>53201</v>
      </c>
      <c r="D222" s="14" t="s">
        <v>17</v>
      </c>
      <c r="E222" s="37"/>
      <c r="F222" s="44" t="s">
        <v>380</v>
      </c>
      <c r="G222" s="37" t="s">
        <v>381</v>
      </c>
      <c r="H222" s="37" t="s">
        <v>363</v>
      </c>
      <c r="I222" s="13" t="s">
        <v>21</v>
      </c>
      <c r="J222" s="37"/>
      <c r="K222" s="13">
        <v>4</v>
      </c>
      <c r="L222" s="13">
        <v>90</v>
      </c>
      <c r="M222" s="44" t="s">
        <v>378</v>
      </c>
      <c r="N222" s="37">
        <v>4</v>
      </c>
      <c r="O222" s="22">
        <f t="shared" si="11"/>
        <v>10229.68</v>
      </c>
      <c r="P222" s="54">
        <f t="shared" si="8"/>
        <v>10229.68</v>
      </c>
      <c r="Q222" s="28"/>
    </row>
    <row r="223" spans="1:18" ht="60">
      <c r="A223" s="12">
        <v>71190002</v>
      </c>
      <c r="B223" s="13">
        <v>53000</v>
      </c>
      <c r="C223" s="13">
        <v>53201</v>
      </c>
      <c r="D223" s="14" t="s">
        <v>17</v>
      </c>
      <c r="E223" s="37"/>
      <c r="F223" s="44" t="s">
        <v>364</v>
      </c>
      <c r="G223" s="37" t="s">
        <v>382</v>
      </c>
      <c r="H223" s="37" t="s">
        <v>365</v>
      </c>
      <c r="I223" s="13" t="s">
        <v>21</v>
      </c>
      <c r="J223" s="37"/>
      <c r="K223" s="13">
        <v>4</v>
      </c>
      <c r="L223" s="13">
        <v>90</v>
      </c>
      <c r="M223" s="44" t="s">
        <v>378</v>
      </c>
      <c r="N223" s="37">
        <v>2</v>
      </c>
      <c r="O223" s="22">
        <f t="shared" si="11"/>
        <v>5114.84</v>
      </c>
      <c r="P223" s="54">
        <f t="shared" si="8"/>
        <v>5114.84</v>
      </c>
      <c r="Q223" s="28"/>
    </row>
    <row r="224" spans="1:18" ht="75">
      <c r="A224" s="12">
        <v>71190002</v>
      </c>
      <c r="B224" s="13">
        <v>53000</v>
      </c>
      <c r="C224" s="13">
        <v>53201</v>
      </c>
      <c r="D224" s="14" t="s">
        <v>17</v>
      </c>
      <c r="E224" s="37"/>
      <c r="F224" s="44" t="s">
        <v>383</v>
      </c>
      <c r="G224" s="37" t="s">
        <v>163</v>
      </c>
      <c r="H224" s="37" t="s">
        <v>384</v>
      </c>
      <c r="I224" s="13" t="s">
        <v>21</v>
      </c>
      <c r="J224" s="37"/>
      <c r="K224" s="13">
        <v>4</v>
      </c>
      <c r="L224" s="13">
        <v>90</v>
      </c>
      <c r="M224" s="44" t="s">
        <v>378</v>
      </c>
      <c r="N224" s="37">
        <v>2</v>
      </c>
      <c r="O224" s="22">
        <f t="shared" si="11"/>
        <v>5114.84</v>
      </c>
      <c r="P224" s="54">
        <f t="shared" si="8"/>
        <v>5114.84</v>
      </c>
      <c r="Q224" s="28"/>
    </row>
    <row r="225" spans="1:17" ht="38.25" customHeight="1">
      <c r="A225" s="12">
        <v>71190002</v>
      </c>
      <c r="B225" s="13">
        <v>53000</v>
      </c>
      <c r="C225" s="13">
        <v>53201</v>
      </c>
      <c r="D225" s="14" t="s">
        <v>17</v>
      </c>
      <c r="E225" s="33"/>
      <c r="F225" s="19" t="s">
        <v>385</v>
      </c>
      <c r="G225" s="37" t="s">
        <v>158</v>
      </c>
      <c r="H225" s="31" t="s">
        <v>386</v>
      </c>
      <c r="I225" s="13" t="s">
        <v>21</v>
      </c>
      <c r="J225" s="13"/>
      <c r="K225" s="13">
        <v>4</v>
      </c>
      <c r="L225" s="13">
        <v>90</v>
      </c>
      <c r="M225" s="18" t="s">
        <v>387</v>
      </c>
      <c r="N225" s="21">
        <v>2</v>
      </c>
      <c r="O225" s="22">
        <f t="shared" ref="O225:O232" si="12">N225*879.6</f>
        <v>1759.2</v>
      </c>
      <c r="P225" s="51">
        <f t="shared" si="8"/>
        <v>1759.2</v>
      </c>
      <c r="Q225" s="28"/>
    </row>
    <row r="226" spans="1:17" ht="38.25" customHeight="1">
      <c r="A226" s="12">
        <v>71190002</v>
      </c>
      <c r="B226" s="13">
        <v>53000</v>
      </c>
      <c r="C226" s="13">
        <v>53201</v>
      </c>
      <c r="D226" s="14" t="s">
        <v>17</v>
      </c>
      <c r="E226" s="33"/>
      <c r="F226" s="19" t="s">
        <v>377</v>
      </c>
      <c r="G226" s="37" t="s">
        <v>158</v>
      </c>
      <c r="H226" s="31" t="s">
        <v>357</v>
      </c>
      <c r="I226" s="13" t="s">
        <v>21</v>
      </c>
      <c r="J226" s="13"/>
      <c r="K226" s="13">
        <v>4</v>
      </c>
      <c r="L226" s="13">
        <v>90</v>
      </c>
      <c r="M226" s="18" t="s">
        <v>387</v>
      </c>
      <c r="N226" s="21">
        <v>4</v>
      </c>
      <c r="O226" s="22">
        <f t="shared" si="12"/>
        <v>3518.4</v>
      </c>
      <c r="P226" s="51">
        <f t="shared" si="8"/>
        <v>3518.4</v>
      </c>
      <c r="Q226" s="28"/>
    </row>
    <row r="227" spans="1:17" ht="38.25" customHeight="1">
      <c r="A227" s="12">
        <v>71190002</v>
      </c>
      <c r="B227" s="13">
        <v>53000</v>
      </c>
      <c r="C227" s="13">
        <v>53201</v>
      </c>
      <c r="D227" s="14" t="s">
        <v>17</v>
      </c>
      <c r="E227" s="33"/>
      <c r="F227" s="19" t="s">
        <v>359</v>
      </c>
      <c r="G227" s="37" t="s">
        <v>158</v>
      </c>
      <c r="H227" s="31" t="s">
        <v>360</v>
      </c>
      <c r="I227" s="13" t="s">
        <v>21</v>
      </c>
      <c r="J227" s="13"/>
      <c r="K227" s="13">
        <v>4</v>
      </c>
      <c r="L227" s="13">
        <v>90</v>
      </c>
      <c r="M227" s="18" t="s">
        <v>387</v>
      </c>
      <c r="N227" s="21">
        <v>4</v>
      </c>
      <c r="O227" s="22">
        <f t="shared" si="12"/>
        <v>3518.4</v>
      </c>
      <c r="P227" s="51">
        <f t="shared" si="8"/>
        <v>3518.4</v>
      </c>
      <c r="Q227" s="28"/>
    </row>
    <row r="228" spans="1:17" ht="38.25" customHeight="1">
      <c r="A228" s="12">
        <v>71190002</v>
      </c>
      <c r="B228" s="13">
        <v>53000</v>
      </c>
      <c r="C228" s="13">
        <v>53201</v>
      </c>
      <c r="D228" s="14" t="s">
        <v>17</v>
      </c>
      <c r="E228" s="33"/>
      <c r="F228" s="19" t="s">
        <v>388</v>
      </c>
      <c r="G228" s="30" t="s">
        <v>143</v>
      </c>
      <c r="H228" s="31" t="s">
        <v>361</v>
      </c>
      <c r="I228" s="13" t="s">
        <v>21</v>
      </c>
      <c r="J228" s="13"/>
      <c r="K228" s="13">
        <v>4</v>
      </c>
      <c r="L228" s="13">
        <v>90</v>
      </c>
      <c r="M228" s="18" t="s">
        <v>387</v>
      </c>
      <c r="N228" s="21">
        <v>4</v>
      </c>
      <c r="O228" s="22">
        <f t="shared" si="12"/>
        <v>3518.4</v>
      </c>
      <c r="P228" s="51">
        <f t="shared" si="8"/>
        <v>3518.4</v>
      </c>
      <c r="Q228" s="28"/>
    </row>
    <row r="229" spans="1:17" ht="38.25" customHeight="1">
      <c r="A229" s="12">
        <v>71190002</v>
      </c>
      <c r="B229" s="13">
        <v>53000</v>
      </c>
      <c r="C229" s="13">
        <v>53201</v>
      </c>
      <c r="D229" s="14" t="s">
        <v>17</v>
      </c>
      <c r="E229" s="33"/>
      <c r="F229" s="19" t="s">
        <v>389</v>
      </c>
      <c r="G229" s="30" t="s">
        <v>382</v>
      </c>
      <c r="H229" s="31" t="s">
        <v>361</v>
      </c>
      <c r="I229" s="13" t="s">
        <v>21</v>
      </c>
      <c r="J229" s="13"/>
      <c r="K229" s="13">
        <v>4</v>
      </c>
      <c r="L229" s="13">
        <v>90</v>
      </c>
      <c r="M229" s="18" t="s">
        <v>387</v>
      </c>
      <c r="N229" s="21">
        <v>8</v>
      </c>
      <c r="O229" s="22">
        <f t="shared" si="12"/>
        <v>7036.8</v>
      </c>
      <c r="P229" s="51">
        <f t="shared" si="8"/>
        <v>7036.8</v>
      </c>
      <c r="Q229" s="28"/>
    </row>
    <row r="230" spans="1:17" ht="38.25" customHeight="1">
      <c r="A230" s="12">
        <v>71190002</v>
      </c>
      <c r="B230" s="13">
        <v>53000</v>
      </c>
      <c r="C230" s="13">
        <v>53201</v>
      </c>
      <c r="D230" s="14" t="s">
        <v>17</v>
      </c>
      <c r="E230" s="33"/>
      <c r="F230" s="19" t="s">
        <v>364</v>
      </c>
      <c r="G230" s="30" t="s">
        <v>382</v>
      </c>
      <c r="H230" s="31" t="s">
        <v>363</v>
      </c>
      <c r="I230" s="13" t="s">
        <v>21</v>
      </c>
      <c r="J230" s="13"/>
      <c r="K230" s="13">
        <v>4</v>
      </c>
      <c r="L230" s="13">
        <v>90</v>
      </c>
      <c r="M230" s="18" t="s">
        <v>387</v>
      </c>
      <c r="N230" s="21">
        <v>4</v>
      </c>
      <c r="O230" s="22">
        <f t="shared" si="12"/>
        <v>3518.4</v>
      </c>
      <c r="P230" s="51">
        <f t="shared" si="8"/>
        <v>3518.4</v>
      </c>
      <c r="Q230" s="28"/>
    </row>
    <row r="231" spans="1:17" ht="38.25" customHeight="1">
      <c r="A231" s="12">
        <v>71190002</v>
      </c>
      <c r="B231" s="13">
        <v>53000</v>
      </c>
      <c r="C231" s="13">
        <v>53201</v>
      </c>
      <c r="D231" s="14" t="s">
        <v>17</v>
      </c>
      <c r="E231" s="33"/>
      <c r="F231" s="19" t="s">
        <v>366</v>
      </c>
      <c r="G231" s="30" t="s">
        <v>390</v>
      </c>
      <c r="H231" s="31" t="s">
        <v>365</v>
      </c>
      <c r="I231" s="13" t="s">
        <v>21</v>
      </c>
      <c r="J231" s="13"/>
      <c r="K231" s="13">
        <v>4</v>
      </c>
      <c r="L231" s="13">
        <v>90</v>
      </c>
      <c r="M231" s="18" t="s">
        <v>387</v>
      </c>
      <c r="N231" s="21">
        <v>4</v>
      </c>
      <c r="O231" s="22">
        <f t="shared" si="12"/>
        <v>3518.4</v>
      </c>
      <c r="P231" s="51">
        <f t="shared" si="8"/>
        <v>3518.4</v>
      </c>
      <c r="Q231" s="28"/>
    </row>
    <row r="232" spans="1:17" ht="75">
      <c r="A232" s="12">
        <v>71190002</v>
      </c>
      <c r="B232" s="13">
        <v>53000</v>
      </c>
      <c r="C232" s="13">
        <v>53201</v>
      </c>
      <c r="D232" s="14" t="s">
        <v>17</v>
      </c>
      <c r="E232" s="37"/>
      <c r="F232" s="44" t="s">
        <v>383</v>
      </c>
      <c r="G232" s="37" t="s">
        <v>163</v>
      </c>
      <c r="H232" s="37" t="s">
        <v>384</v>
      </c>
      <c r="I232" s="13" t="s">
        <v>21</v>
      </c>
      <c r="J232" s="37"/>
      <c r="K232" s="13">
        <v>4</v>
      </c>
      <c r="L232" s="13">
        <v>90</v>
      </c>
      <c r="M232" s="18" t="s">
        <v>387</v>
      </c>
      <c r="N232" s="37">
        <v>4</v>
      </c>
      <c r="O232" s="22">
        <f t="shared" si="12"/>
        <v>3518.4</v>
      </c>
      <c r="P232" s="51">
        <f t="shared" si="8"/>
        <v>3518.4</v>
      </c>
      <c r="Q232" s="28"/>
    </row>
    <row r="233" spans="1:17" ht="63">
      <c r="A233" s="12">
        <v>71190002</v>
      </c>
      <c r="B233" s="13">
        <v>53000</v>
      </c>
      <c r="C233" s="13">
        <v>53201</v>
      </c>
      <c r="D233" s="14" t="s">
        <v>17</v>
      </c>
      <c r="E233" s="19"/>
      <c r="F233" s="19" t="s">
        <v>391</v>
      </c>
      <c r="G233" s="37" t="s">
        <v>156</v>
      </c>
      <c r="H233" s="37" t="s">
        <v>392</v>
      </c>
      <c r="I233" s="13" t="s">
        <v>21</v>
      </c>
      <c r="J233" s="37"/>
      <c r="K233" s="13">
        <v>4</v>
      </c>
      <c r="L233" s="13">
        <v>90</v>
      </c>
      <c r="M233" s="44" t="s">
        <v>393</v>
      </c>
      <c r="N233" s="37">
        <v>10</v>
      </c>
      <c r="O233" s="22">
        <f t="shared" ref="O233:O239" si="13">N233*671.6</f>
        <v>6716</v>
      </c>
      <c r="P233" s="51">
        <f t="shared" si="8"/>
        <v>6716</v>
      </c>
      <c r="Q233" s="28"/>
    </row>
    <row r="234" spans="1:17" ht="30">
      <c r="A234" s="12">
        <v>71190002</v>
      </c>
      <c r="B234" s="13">
        <v>53000</v>
      </c>
      <c r="C234" s="13">
        <v>53201</v>
      </c>
      <c r="D234" s="14" t="s">
        <v>17</v>
      </c>
      <c r="E234" s="37"/>
      <c r="F234" s="44" t="s">
        <v>394</v>
      </c>
      <c r="G234" s="37" t="s">
        <v>395</v>
      </c>
      <c r="H234" s="37" t="s">
        <v>396</v>
      </c>
      <c r="I234" s="13" t="s">
        <v>21</v>
      </c>
      <c r="J234" s="37"/>
      <c r="K234" s="13">
        <v>4</v>
      </c>
      <c r="L234" s="13">
        <v>90</v>
      </c>
      <c r="M234" s="44" t="s">
        <v>393</v>
      </c>
      <c r="N234" s="37">
        <v>30</v>
      </c>
      <c r="O234" s="22">
        <f t="shared" si="13"/>
        <v>20148</v>
      </c>
      <c r="P234" s="51">
        <f t="shared" si="8"/>
        <v>20148</v>
      </c>
      <c r="Q234" s="28"/>
    </row>
    <row r="235" spans="1:17" ht="60">
      <c r="A235" s="12">
        <v>71190002</v>
      </c>
      <c r="B235" s="13">
        <v>53000</v>
      </c>
      <c r="C235" s="13">
        <v>53201</v>
      </c>
      <c r="D235" s="14" t="s">
        <v>17</v>
      </c>
      <c r="E235" s="37"/>
      <c r="F235" s="44" t="s">
        <v>139</v>
      </c>
      <c r="G235" s="37" t="s">
        <v>140</v>
      </c>
      <c r="H235" s="37" t="s">
        <v>141</v>
      </c>
      <c r="I235" s="13" t="s">
        <v>21</v>
      </c>
      <c r="J235" s="37"/>
      <c r="K235" s="13">
        <v>4</v>
      </c>
      <c r="L235" s="13">
        <v>90</v>
      </c>
      <c r="M235" s="44" t="s">
        <v>393</v>
      </c>
      <c r="N235" s="37">
        <v>10</v>
      </c>
      <c r="O235" s="22">
        <f t="shared" si="13"/>
        <v>6716</v>
      </c>
      <c r="P235" s="51">
        <f t="shared" si="8"/>
        <v>6716</v>
      </c>
      <c r="Q235" s="28"/>
    </row>
    <row r="236" spans="1:17" ht="60">
      <c r="A236" s="12">
        <v>71190002</v>
      </c>
      <c r="B236" s="13">
        <v>53000</v>
      </c>
      <c r="C236" s="13">
        <v>53201</v>
      </c>
      <c r="D236" s="14" t="s">
        <v>17</v>
      </c>
      <c r="E236" s="37"/>
      <c r="F236" s="44" t="s">
        <v>142</v>
      </c>
      <c r="G236" s="37" t="s">
        <v>143</v>
      </c>
      <c r="H236" s="37" t="s">
        <v>144</v>
      </c>
      <c r="I236" s="13" t="s">
        <v>21</v>
      </c>
      <c r="J236" s="37"/>
      <c r="K236" s="13">
        <v>4</v>
      </c>
      <c r="L236" s="13">
        <v>90</v>
      </c>
      <c r="M236" s="44" t="s">
        <v>393</v>
      </c>
      <c r="N236" s="37">
        <v>20</v>
      </c>
      <c r="O236" s="22">
        <f t="shared" si="13"/>
        <v>13432</v>
      </c>
      <c r="P236" s="51">
        <f t="shared" si="8"/>
        <v>13432</v>
      </c>
      <c r="Q236" s="28"/>
    </row>
    <row r="237" spans="1:17" ht="45">
      <c r="A237" s="12">
        <v>71190002</v>
      </c>
      <c r="B237" s="13">
        <v>53000</v>
      </c>
      <c r="C237" s="13">
        <v>53201</v>
      </c>
      <c r="D237" s="14" t="s">
        <v>17</v>
      </c>
      <c r="E237" s="37"/>
      <c r="F237" s="44" t="s">
        <v>397</v>
      </c>
      <c r="G237" s="37" t="s">
        <v>143</v>
      </c>
      <c r="H237" s="37" t="s">
        <v>398</v>
      </c>
      <c r="I237" s="13" t="s">
        <v>21</v>
      </c>
      <c r="J237" s="37"/>
      <c r="K237" s="13">
        <v>4</v>
      </c>
      <c r="L237" s="13">
        <v>90</v>
      </c>
      <c r="M237" s="44" t="s">
        <v>393</v>
      </c>
      <c r="N237" s="37">
        <v>30</v>
      </c>
      <c r="O237" s="22">
        <f t="shared" si="13"/>
        <v>20148</v>
      </c>
      <c r="P237" s="51">
        <f t="shared" si="8"/>
        <v>20148</v>
      </c>
      <c r="Q237" s="28"/>
    </row>
    <row r="238" spans="1:17" ht="60">
      <c r="A238" s="12">
        <v>71190002</v>
      </c>
      <c r="B238" s="13">
        <v>53000</v>
      </c>
      <c r="C238" s="13">
        <v>53201</v>
      </c>
      <c r="D238" s="14" t="s">
        <v>17</v>
      </c>
      <c r="E238" s="37"/>
      <c r="F238" s="44" t="s">
        <v>193</v>
      </c>
      <c r="G238" s="37" t="s">
        <v>399</v>
      </c>
      <c r="H238" s="37" t="s">
        <v>195</v>
      </c>
      <c r="I238" s="13" t="s">
        <v>21</v>
      </c>
      <c r="J238" s="37"/>
      <c r="K238" s="13">
        <v>4</v>
      </c>
      <c r="L238" s="13">
        <v>90</v>
      </c>
      <c r="M238" s="44" t="s">
        <v>393</v>
      </c>
      <c r="N238" s="37">
        <v>15</v>
      </c>
      <c r="O238" s="22">
        <f t="shared" si="13"/>
        <v>10074</v>
      </c>
      <c r="P238" s="51">
        <f t="shared" si="8"/>
        <v>10074</v>
      </c>
      <c r="Q238" s="28"/>
    </row>
    <row r="239" spans="1:17" ht="60">
      <c r="A239" s="12">
        <v>71190002</v>
      </c>
      <c r="B239" s="13">
        <v>53000</v>
      </c>
      <c r="C239" s="13">
        <v>53201</v>
      </c>
      <c r="D239" s="14" t="s">
        <v>17</v>
      </c>
      <c r="E239" s="37"/>
      <c r="F239" s="44" t="s">
        <v>400</v>
      </c>
      <c r="G239" s="37" t="s">
        <v>401</v>
      </c>
      <c r="H239" s="37" t="s">
        <v>402</v>
      </c>
      <c r="I239" s="13" t="s">
        <v>21</v>
      </c>
      <c r="J239" s="37"/>
      <c r="K239" s="13">
        <v>4</v>
      </c>
      <c r="L239" s="13">
        <v>90</v>
      </c>
      <c r="M239" s="44" t="s">
        <v>393</v>
      </c>
      <c r="N239" s="37">
        <v>15</v>
      </c>
      <c r="O239" s="22">
        <f t="shared" si="13"/>
        <v>10074</v>
      </c>
      <c r="P239" s="51">
        <f t="shared" si="8"/>
        <v>10074</v>
      </c>
      <c r="Q239" s="28"/>
    </row>
    <row r="240" spans="1:17">
      <c r="A240" s="12">
        <v>71190002</v>
      </c>
      <c r="B240" s="13">
        <v>53000</v>
      </c>
      <c r="C240" s="13">
        <v>53201</v>
      </c>
      <c r="D240" s="14" t="s">
        <v>17</v>
      </c>
      <c r="E240" s="37"/>
      <c r="F240" s="44"/>
      <c r="G240" s="37"/>
      <c r="H240" s="37"/>
      <c r="I240" s="13" t="s">
        <v>21</v>
      </c>
      <c r="J240" s="37"/>
      <c r="K240" s="13">
        <v>4</v>
      </c>
      <c r="L240" s="13">
        <v>90</v>
      </c>
      <c r="M240" s="44"/>
      <c r="N240" s="37"/>
      <c r="O240" s="22"/>
      <c r="P240" s="51"/>
      <c r="Q240" s="28"/>
    </row>
    <row r="241" spans="1:18" ht="38.25">
      <c r="A241" s="12">
        <v>71190002</v>
      </c>
      <c r="B241" s="13">
        <v>53000</v>
      </c>
      <c r="C241" s="13">
        <v>53201</v>
      </c>
      <c r="D241" s="14" t="s">
        <v>17</v>
      </c>
      <c r="E241" s="37"/>
      <c r="F241" s="18" t="s">
        <v>169</v>
      </c>
      <c r="G241" s="13" t="s">
        <v>170</v>
      </c>
      <c r="H241" s="15" t="s">
        <v>171</v>
      </c>
      <c r="I241" s="13" t="s">
        <v>21</v>
      </c>
      <c r="J241" s="37"/>
      <c r="K241" s="13">
        <v>4</v>
      </c>
      <c r="L241" s="13">
        <v>90</v>
      </c>
      <c r="M241" s="44" t="s">
        <v>346</v>
      </c>
      <c r="N241" s="37">
        <v>1</v>
      </c>
      <c r="O241" s="22">
        <v>59385</v>
      </c>
      <c r="P241" s="54">
        <f t="shared" ref="P241:P249" si="14">O241</f>
        <v>59385</v>
      </c>
      <c r="Q241" s="28"/>
    </row>
    <row r="242" spans="1:18" ht="38.25">
      <c r="A242" s="12">
        <v>71190002</v>
      </c>
      <c r="B242" s="13">
        <v>53000</v>
      </c>
      <c r="C242" s="13">
        <v>53201</v>
      </c>
      <c r="D242" s="14" t="s">
        <v>17</v>
      </c>
      <c r="E242" s="37"/>
      <c r="F242" s="18" t="s">
        <v>169</v>
      </c>
      <c r="G242" s="13" t="s">
        <v>170</v>
      </c>
      <c r="H242" s="15" t="s">
        <v>403</v>
      </c>
      <c r="I242" s="13" t="s">
        <v>21</v>
      </c>
      <c r="J242" s="37"/>
      <c r="K242" s="13">
        <v>4</v>
      </c>
      <c r="L242" s="13">
        <v>90</v>
      </c>
      <c r="M242" s="44" t="s">
        <v>404</v>
      </c>
      <c r="N242" s="37">
        <v>1</v>
      </c>
      <c r="O242" s="22">
        <v>44973.71</v>
      </c>
      <c r="P242" s="54">
        <f t="shared" si="14"/>
        <v>44973.71</v>
      </c>
      <c r="Q242" s="28"/>
    </row>
    <row r="243" spans="1:18" ht="38.25">
      <c r="A243" s="12">
        <v>71190002</v>
      </c>
      <c r="B243" s="13">
        <v>53000</v>
      </c>
      <c r="C243" s="13">
        <v>53201</v>
      </c>
      <c r="D243" s="14" t="s">
        <v>17</v>
      </c>
      <c r="E243" s="37"/>
      <c r="F243" s="18" t="s">
        <v>169</v>
      </c>
      <c r="G243" s="13" t="s">
        <v>170</v>
      </c>
      <c r="H243" s="15" t="s">
        <v>405</v>
      </c>
      <c r="I243" s="13" t="s">
        <v>21</v>
      </c>
      <c r="J243" s="37"/>
      <c r="K243" s="13">
        <v>4</v>
      </c>
      <c r="L243" s="13">
        <v>90</v>
      </c>
      <c r="M243" s="44" t="s">
        <v>349</v>
      </c>
      <c r="N243" s="37">
        <v>1</v>
      </c>
      <c r="O243" s="22">
        <v>20350.34</v>
      </c>
      <c r="P243" s="54">
        <f t="shared" si="14"/>
        <v>20350.34</v>
      </c>
      <c r="Q243" s="28"/>
    </row>
    <row r="244" spans="1:18" ht="25.5">
      <c r="A244" s="12">
        <v>71190002</v>
      </c>
      <c r="B244" s="13">
        <v>53000</v>
      </c>
      <c r="C244" s="13">
        <v>53201</v>
      </c>
      <c r="D244" s="14" t="s">
        <v>17</v>
      </c>
      <c r="E244" s="12"/>
      <c r="F244" s="18" t="s">
        <v>150</v>
      </c>
      <c r="G244" s="13" t="s">
        <v>173</v>
      </c>
      <c r="H244" s="15" t="s">
        <v>174</v>
      </c>
      <c r="I244" s="13" t="s">
        <v>21</v>
      </c>
      <c r="J244" s="13"/>
      <c r="K244" s="13">
        <v>4</v>
      </c>
      <c r="L244" s="13">
        <v>90</v>
      </c>
      <c r="M244" s="18" t="s">
        <v>312</v>
      </c>
      <c r="N244" s="21">
        <v>1</v>
      </c>
      <c r="O244" s="51">
        <v>13400</v>
      </c>
      <c r="P244" s="51">
        <f t="shared" si="14"/>
        <v>13400</v>
      </c>
      <c r="Q244" s="28"/>
      <c r="R244" s="3"/>
    </row>
    <row r="245" spans="1:18" s="3" customFormat="1" ht="38.25" customHeight="1">
      <c r="A245" s="12">
        <v>71190002</v>
      </c>
      <c r="B245" s="13">
        <v>53000</v>
      </c>
      <c r="C245" s="13">
        <v>53201</v>
      </c>
      <c r="D245" s="14" t="s">
        <v>17</v>
      </c>
      <c r="E245" s="12"/>
      <c r="F245" s="18" t="s">
        <v>150</v>
      </c>
      <c r="G245" s="13" t="s">
        <v>406</v>
      </c>
      <c r="H245" s="15" t="s">
        <v>407</v>
      </c>
      <c r="I245" s="13" t="s">
        <v>21</v>
      </c>
      <c r="J245" s="13"/>
      <c r="K245" s="13">
        <v>4</v>
      </c>
      <c r="L245" s="13">
        <v>90</v>
      </c>
      <c r="M245" s="18" t="s">
        <v>312</v>
      </c>
      <c r="N245" s="21">
        <v>1</v>
      </c>
      <c r="O245" s="51">
        <v>13400</v>
      </c>
      <c r="P245" s="51">
        <f t="shared" si="14"/>
        <v>13400</v>
      </c>
      <c r="Q245" s="28"/>
      <c r="R245" s="1"/>
    </row>
    <row r="246" spans="1:18" s="1" customFormat="1" ht="38.25" customHeight="1">
      <c r="A246" s="12">
        <v>71190002</v>
      </c>
      <c r="B246" s="13">
        <v>53000</v>
      </c>
      <c r="C246" s="13">
        <v>53201</v>
      </c>
      <c r="D246" s="14" t="s">
        <v>17</v>
      </c>
      <c r="E246" s="12"/>
      <c r="F246" s="18" t="s">
        <v>150</v>
      </c>
      <c r="G246" s="13" t="s">
        <v>408</v>
      </c>
      <c r="H246" s="15" t="s">
        <v>409</v>
      </c>
      <c r="I246" s="13" t="s">
        <v>21</v>
      </c>
      <c r="J246" s="13"/>
      <c r="K246" s="13">
        <v>4</v>
      </c>
      <c r="L246" s="13">
        <v>90</v>
      </c>
      <c r="M246" s="18" t="s">
        <v>312</v>
      </c>
      <c r="N246" s="21">
        <v>1</v>
      </c>
      <c r="O246" s="51">
        <v>13400</v>
      </c>
      <c r="P246" s="51">
        <f t="shared" si="14"/>
        <v>13400</v>
      </c>
      <c r="Q246" s="28"/>
    </row>
    <row r="247" spans="1:18" s="1" customFormat="1" ht="38.25" customHeight="1">
      <c r="A247" s="12">
        <v>71190002</v>
      </c>
      <c r="B247" s="13">
        <v>53000</v>
      </c>
      <c r="C247" s="13">
        <v>53201</v>
      </c>
      <c r="D247" s="14" t="s">
        <v>17</v>
      </c>
      <c r="E247" s="12"/>
      <c r="F247" s="18" t="s">
        <v>410</v>
      </c>
      <c r="G247" s="13" t="s">
        <v>172</v>
      </c>
      <c r="H247" s="15" t="s">
        <v>345</v>
      </c>
      <c r="I247" s="13" t="s">
        <v>21</v>
      </c>
      <c r="J247" s="13"/>
      <c r="K247" s="13">
        <v>4</v>
      </c>
      <c r="L247" s="13">
        <v>90</v>
      </c>
      <c r="M247" s="18" t="s">
        <v>312</v>
      </c>
      <c r="N247" s="21">
        <v>1</v>
      </c>
      <c r="O247" s="51">
        <v>13400</v>
      </c>
      <c r="P247" s="51">
        <f t="shared" si="14"/>
        <v>13400</v>
      </c>
      <c r="Q247" s="28"/>
    </row>
    <row r="248" spans="1:18" s="1" customFormat="1" ht="38.25" customHeight="1">
      <c r="A248" s="12">
        <v>71190002</v>
      </c>
      <c r="B248" s="13">
        <v>53000</v>
      </c>
      <c r="C248" s="13">
        <v>53201</v>
      </c>
      <c r="D248" s="14" t="s">
        <v>17</v>
      </c>
      <c r="E248" s="12"/>
      <c r="F248" s="13" t="s">
        <v>18</v>
      </c>
      <c r="G248" s="13" t="s">
        <v>120</v>
      </c>
      <c r="H248" s="15" t="s">
        <v>121</v>
      </c>
      <c r="I248" s="13" t="s">
        <v>21</v>
      </c>
      <c r="J248" s="13"/>
      <c r="K248" s="13">
        <v>4</v>
      </c>
      <c r="L248" s="13">
        <v>90</v>
      </c>
      <c r="M248" s="18" t="s">
        <v>411</v>
      </c>
      <c r="N248" s="21">
        <v>1</v>
      </c>
      <c r="O248" s="51">
        <v>41380.589999999997</v>
      </c>
      <c r="P248" s="51">
        <f t="shared" si="14"/>
        <v>41380.589999999997</v>
      </c>
      <c r="Q248" s="28"/>
      <c r="R248" s="3"/>
    </row>
    <row r="249" spans="1:18" s="3" customFormat="1" ht="75" customHeight="1">
      <c r="A249" s="12">
        <v>71190002</v>
      </c>
      <c r="B249" s="13">
        <v>53000</v>
      </c>
      <c r="C249" s="13">
        <v>53201</v>
      </c>
      <c r="D249" s="14" t="s">
        <v>17</v>
      </c>
      <c r="E249" s="12"/>
      <c r="F249" s="18" t="s">
        <v>175</v>
      </c>
      <c r="G249" s="13" t="s">
        <v>176</v>
      </c>
      <c r="H249" s="15" t="s">
        <v>177</v>
      </c>
      <c r="I249" s="13" t="s">
        <v>21</v>
      </c>
      <c r="J249" s="13"/>
      <c r="K249" s="13">
        <v>4</v>
      </c>
      <c r="L249" s="13">
        <v>90</v>
      </c>
      <c r="M249" s="18" t="s">
        <v>312</v>
      </c>
      <c r="N249" s="21">
        <v>1</v>
      </c>
      <c r="O249" s="51">
        <v>13400</v>
      </c>
      <c r="P249" s="51">
        <f t="shared" si="14"/>
        <v>13400</v>
      </c>
      <c r="Q249" s="28"/>
    </row>
    <row r="250" spans="1:18" s="3" customForma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2"/>
      <c r="N250" s="61"/>
      <c r="O250" s="63"/>
      <c r="P250" s="63"/>
      <c r="Q250" s="65"/>
      <c r="R250" s="10"/>
    </row>
    <row r="251" spans="1:18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2"/>
      <c r="N251" s="61"/>
      <c r="O251" s="63"/>
      <c r="P251" s="64">
        <f>SUM(P2:P250)</f>
        <v>16178528.890000001</v>
      </c>
      <c r="Q251" s="65"/>
    </row>
    <row r="253" spans="1:18">
      <c r="R253" s="6"/>
    </row>
    <row r="254" spans="1:18" s="6" customForma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8"/>
      <c r="N254" s="7"/>
      <c r="O254" s="9"/>
      <c r="P254" s="9"/>
      <c r="R254" s="10"/>
    </row>
    <row r="257" spans="17:17">
      <c r="Q257" s="70"/>
    </row>
  </sheetData>
  <autoFilter ref="A1:R249"/>
  <pageMargins left="0.51180555555555596" right="0.51180555555555596" top="0.78749999999999998" bottom="0.78749999999999998" header="0.511811023622047" footer="0.511811023622047"/>
  <pageSetup paperSize="9" scale="5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BANCADA PI-FINAl -29.12.25-NOVA</vt:lpstr>
      <vt:lpstr>'BANCADA PI-FINAl -29.12.25-NOVA'!Area_de_impressao</vt:lpstr>
      <vt:lpstr>'BANCADA PI-FINAl -29.12.25-NOVA'!Titulos_de_impressao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Dep. Airton Faleiro</dc:creator>
  <cp:lastModifiedBy>Breno Silva Correa</cp:lastModifiedBy>
  <cp:revision>11</cp:revision>
  <cp:lastPrinted>2025-12-29T13:03:35Z</cp:lastPrinted>
  <dcterms:created xsi:type="dcterms:W3CDTF">2025-12-22T18:33:00Z</dcterms:created>
  <dcterms:modified xsi:type="dcterms:W3CDTF">2025-12-29T23:02:18Z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9DFF6552C0CB4238BA2998DFF3531720_13</vt:lpwstr>
  </property>
  <property fmtid="{D5CDD505-2E9C-101B-9397-08002B2CF9AE}" pid="3" name="KSOProductBuildVer">
    <vt:lpwstr>1046-12.2.0.23196</vt:lpwstr>
  </property>
</Properties>
</file>