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orca\orcamento\OR2025\ATAS E PLANILHAS - BANCADAS\RR\"/>
    </mc:Choice>
  </mc:AlternateContent>
  <bookViews>
    <workbookView xWindow="0" yWindow="0" windowWidth="28800" windowHeight="12315" activeTab="1"/>
  </bookViews>
  <sheets>
    <sheet name="Instruções" sheetId="1" r:id="rId1"/>
    <sheet name="RR" sheetId="2" r:id="rId2"/>
  </sheets>
  <definedNames>
    <definedName name="_xlnm._FilterDatabase" localSheetId="1" hidden="1">RR!$A$4:$AJ$17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7" i="2" l="1"/>
  <c r="S17" i="2"/>
  <c r="B17" i="2"/>
  <c r="A17" i="2"/>
  <c r="AH16" i="2"/>
  <c r="S16" i="2"/>
  <c r="S4" i="2" s="1"/>
  <c r="B16" i="2"/>
  <c r="A16" i="2"/>
  <c r="AH15" i="2"/>
  <c r="S15" i="2"/>
  <c r="B15" i="2"/>
  <c r="A15" i="2"/>
  <c r="AH14" i="2"/>
  <c r="S14" i="2"/>
  <c r="B14" i="2"/>
  <c r="A14" i="2"/>
  <c r="AH13" i="2"/>
  <c r="S13" i="2"/>
  <c r="B13" i="2"/>
  <c r="A13" i="2"/>
  <c r="AH12" i="2"/>
  <c r="S12" i="2"/>
  <c r="B12" i="2"/>
  <c r="A12" i="2"/>
  <c r="AH11" i="2"/>
  <c r="S11" i="2"/>
  <c r="B11" i="2"/>
  <c r="A11" i="2"/>
  <c r="AH10" i="2"/>
  <c r="S10" i="2"/>
  <c r="B10" i="2"/>
  <c r="A10" i="2"/>
  <c r="AH9" i="2"/>
  <c r="S9" i="2"/>
  <c r="B9" i="2"/>
  <c r="A9" i="2"/>
  <c r="AH8" i="2"/>
  <c r="S8" i="2"/>
  <c r="B8" i="2"/>
  <c r="A8" i="2"/>
  <c r="AH7" i="2"/>
  <c r="S7" i="2"/>
  <c r="B7" i="2"/>
  <c r="A7" i="2"/>
  <c r="AH6" i="2"/>
  <c r="S6" i="2"/>
  <c r="B6" i="2"/>
  <c r="A6" i="2"/>
  <c r="AH5" i="2"/>
  <c r="S5" i="2"/>
  <c r="B5" i="2"/>
  <c r="A5" i="2"/>
  <c r="AF4" i="2"/>
  <c r="AE4" i="2"/>
  <c r="AC4" i="2"/>
  <c r="AB4" i="2"/>
  <c r="AA2" i="2" s="1"/>
  <c r="AA4" i="2"/>
  <c r="Y4" i="2"/>
  <c r="X4" i="2"/>
  <c r="V4" i="2"/>
  <c r="W17" i="2" s="1"/>
  <c r="U4" i="2"/>
  <c r="T4" i="2"/>
  <c r="R4" i="2"/>
  <c r="Q4" i="2"/>
  <c r="P4" i="2"/>
  <c r="O4" i="2"/>
  <c r="N4" i="2"/>
  <c r="AF2" i="2" a="1"/>
  <c r="V2" i="2" a="1"/>
  <c r="AF2" i="2" l="1"/>
  <c r="V2" i="2"/>
  <c r="Z17" i="2"/>
  <c r="AD17" i="2" s="1"/>
  <c r="AG17" i="2" s="1"/>
  <c r="W5" i="2"/>
  <c r="W6" i="2"/>
  <c r="Z6" i="2" s="1"/>
  <c r="AD6" i="2" s="1"/>
  <c r="AG6" i="2" s="1"/>
  <c r="W7" i="2"/>
  <c r="Z7" i="2" s="1"/>
  <c r="AD7" i="2" s="1"/>
  <c r="AG7" i="2" s="1"/>
  <c r="W8" i="2"/>
  <c r="Z8" i="2" s="1"/>
  <c r="AD8" i="2" s="1"/>
  <c r="AG8" i="2" s="1"/>
  <c r="W9" i="2"/>
  <c r="Z9" i="2" s="1"/>
  <c r="AD9" i="2" s="1"/>
  <c r="AG9" i="2" s="1"/>
  <c r="W10" i="2"/>
  <c r="Z10" i="2" s="1"/>
  <c r="AD10" i="2" s="1"/>
  <c r="AG10" i="2" s="1"/>
  <c r="W11" i="2"/>
  <c r="Z11" i="2" s="1"/>
  <c r="AD11" i="2" s="1"/>
  <c r="AG11" i="2" s="1"/>
  <c r="W12" i="2"/>
  <c r="Z12" i="2" s="1"/>
  <c r="AD12" i="2" s="1"/>
  <c r="AG12" i="2" s="1"/>
  <c r="W13" i="2"/>
  <c r="Z13" i="2" s="1"/>
  <c r="AD13" i="2" s="1"/>
  <c r="AG13" i="2" s="1"/>
  <c r="W14" i="2"/>
  <c r="Z14" i="2" s="1"/>
  <c r="AD14" i="2" s="1"/>
  <c r="AG14" i="2" s="1"/>
  <c r="W15" i="2"/>
  <c r="Z15" i="2" s="1"/>
  <c r="AD15" i="2" s="1"/>
  <c r="AG15" i="2" s="1"/>
  <c r="W16" i="2"/>
  <c r="Z16" i="2" s="1"/>
  <c r="AD16" i="2" s="1"/>
  <c r="AG16" i="2" s="1"/>
  <c r="W4" i="2" l="1"/>
  <c r="Z5" i="2"/>
  <c r="AD5" i="2" l="1"/>
  <c r="Z4" i="2"/>
  <c r="AD4" i="2" l="1"/>
  <c r="AG5" i="2"/>
  <c r="AG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<sst xmlns="http://schemas.openxmlformats.org/spreadsheetml/2006/main" count="192" uniqueCount="104">
  <si>
    <t>INSTRUÇÕES DE PREENCHIMENTO</t>
  </si>
  <si>
    <t>GERAL</t>
  </si>
  <si>
    <t>(1)</t>
  </si>
  <si>
    <r>
      <t xml:space="preserve">A planilha está protegida e apenas as colunas destacadas em </t>
    </r>
    <r>
      <rPr>
        <b/>
        <sz val="11"/>
        <color rgb="FF00B050"/>
        <rFont val="Calibri"/>
        <family val="2"/>
        <scheme val="minor"/>
      </rPr>
      <t>verde</t>
    </r>
    <r>
      <rPr>
        <sz val="11"/>
        <color theme="1"/>
        <rFont val="Calibri"/>
        <family val="2"/>
        <scheme val="minor"/>
      </rPr>
      <t xml:space="preserve"> podem ser alteradas.</t>
    </r>
  </si>
  <si>
    <t>(2)</t>
  </si>
  <si>
    <r>
      <t xml:space="preserve">Os valores a serem inseridos </t>
    </r>
    <r>
      <rPr>
        <b/>
        <sz val="11"/>
        <color theme="1"/>
        <rFont val="Calibri"/>
        <family val="2"/>
        <scheme val="minor"/>
      </rPr>
      <t>não devem conter casas decimais.</t>
    </r>
  </si>
  <si>
    <t>(3)</t>
  </si>
  <si>
    <r>
      <t xml:space="preserve">A ordem de preenchimento da planilha </t>
    </r>
    <r>
      <rPr>
        <b/>
        <sz val="11"/>
        <color theme="1"/>
        <rFont val="Calibri"/>
        <family val="2"/>
        <scheme val="minor"/>
      </rPr>
      <t>deve</t>
    </r>
    <r>
      <rPr>
        <sz val="11"/>
        <color theme="1"/>
        <rFont val="Calibri"/>
        <family val="2"/>
        <scheme val="minor"/>
      </rPr>
      <t xml:space="preserve"> seguir a ordem abaixo:
1º - Indicação dos desbloqueio</t>
    </r>
    <r>
      <rPr>
        <sz val="11"/>
        <rFont val="Calibri"/>
        <family val="2"/>
        <scheme val="minor"/>
      </rPr>
      <t xml:space="preserve">s (Campo G) - 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Obrigatória</t>
    </r>
    <r>
      <rPr>
        <sz val="11"/>
        <color theme="1"/>
        <rFont val="Calibri"/>
        <family val="2"/>
        <scheme val="minor"/>
      </rPr>
      <t xml:space="preserve">
2º - Ajustes em bloqueios anteriores -  REDUÇÕES (Campo L) - </t>
    </r>
    <r>
      <rPr>
        <b/>
        <sz val="11"/>
        <color theme="1"/>
        <rFont val="Calibri"/>
        <family val="2"/>
        <scheme val="minor"/>
      </rPr>
      <t>Facultativo</t>
    </r>
    <r>
      <rPr>
        <sz val="11"/>
        <color theme="1"/>
        <rFont val="Calibri"/>
        <family val="2"/>
        <scheme val="minor"/>
      </rPr>
      <t xml:space="preserve">
3º - Ajustes em bloqueios anteriores -  ACRÉSCIMOS (Campo M) - </t>
    </r>
    <r>
      <rPr>
        <b/>
        <sz val="11"/>
        <color theme="1"/>
        <rFont val="Calibri"/>
        <family val="2"/>
        <scheme val="minor"/>
      </rPr>
      <t>Facultativo</t>
    </r>
    <r>
      <rPr>
        <sz val="11"/>
        <color theme="1"/>
        <rFont val="Calibri"/>
        <family val="2"/>
        <scheme val="minor"/>
      </rPr>
      <t xml:space="preserve">, mas se indicadas reduções em bloqueios anteriores (Campo L) </t>
    </r>
    <r>
      <rPr>
        <b/>
        <sz val="11"/>
        <color theme="1"/>
        <rFont val="Calibri"/>
        <family val="2"/>
        <scheme val="minor"/>
      </rPr>
      <t>será obrigatória</t>
    </r>
    <r>
      <rPr>
        <sz val="11"/>
        <color theme="1"/>
        <rFont val="Calibri"/>
        <family val="2"/>
        <scheme val="minor"/>
      </rPr>
      <t xml:space="preserve">
4º - Indicação dos contingenciamentos (Campo O) - </t>
    </r>
    <r>
      <rPr>
        <b/>
        <sz val="11"/>
        <color theme="1"/>
        <rFont val="Calibri"/>
        <family val="2"/>
        <scheme val="minor"/>
      </rPr>
      <t>Obrigatória</t>
    </r>
  </si>
  <si>
    <t>Desbloqueios Bancada (Campo G)</t>
  </si>
  <si>
    <t>(4)</t>
  </si>
  <si>
    <r>
      <t xml:space="preserve">A coluna a ser preenchida está destacada em </t>
    </r>
    <r>
      <rPr>
        <b/>
        <sz val="11"/>
        <color rgb="FF00B050"/>
        <rFont val="Calibri"/>
        <family val="2"/>
        <scheme val="minor"/>
      </rPr>
      <t>verde</t>
    </r>
    <r>
      <rPr>
        <sz val="11"/>
        <color theme="1"/>
        <rFont val="Calibri"/>
        <family val="2"/>
        <scheme val="minor"/>
      </rPr>
      <t xml:space="preserve">. Valores a serem indicados devem estar </t>
    </r>
    <r>
      <rPr>
        <b/>
        <sz val="11"/>
        <color theme="1"/>
        <rFont val="Calibri"/>
        <family val="2"/>
        <scheme val="minor"/>
      </rPr>
      <t>entre "0" e o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Valor do Bloqueio Total DPOF de cada emenda (Campo F)</t>
    </r>
    <r>
      <rPr>
        <sz val="11"/>
        <color theme="1"/>
        <rFont val="Calibri"/>
        <family val="2"/>
        <scheme val="minor"/>
      </rPr>
      <t>, observada a instrução (5).</t>
    </r>
  </si>
  <si>
    <t>(5)</t>
  </si>
  <si>
    <r>
      <t>O total  da indicação de desbloqueio da Bancada ficará</t>
    </r>
    <r>
      <rPr>
        <b/>
        <sz val="11"/>
        <color rgb="FF00B050"/>
        <rFont val="Calibri"/>
        <family val="2"/>
        <scheme val="minor"/>
      </rPr>
      <t xml:space="preserve"> verde</t>
    </r>
    <r>
      <rPr>
        <sz val="11"/>
        <color theme="1"/>
        <rFont val="Calibri"/>
        <family val="2"/>
        <scheme val="minor"/>
      </rPr>
      <t xml:space="preserve"> quando a soma dos valores das programações </t>
    </r>
    <r>
      <rPr>
        <b/>
        <sz val="11"/>
        <color theme="1"/>
        <rFont val="Calibri"/>
        <family val="2"/>
        <scheme val="minor"/>
      </rPr>
      <t>atingir R$ 33.506.289,00.</t>
    </r>
    <r>
      <rPr>
        <sz val="11"/>
        <color theme="1"/>
        <rFont val="Calibri"/>
        <family val="2"/>
        <scheme val="minor"/>
      </rPr>
      <t xml:space="preserve">. Valor diferente disso ficará com erro em </t>
    </r>
    <r>
      <rPr>
        <b/>
        <sz val="11"/>
        <color rgb="FFFF0000"/>
        <rFont val="Calibri"/>
        <family val="2"/>
        <scheme val="minor"/>
      </rPr>
      <t>vermelho.</t>
    </r>
  </si>
  <si>
    <t>Reduções em Bloqueios Anteriores (Campo L)</t>
  </si>
  <si>
    <t>(6)</t>
  </si>
  <si>
    <r>
      <t xml:space="preserve">A coluna a ser preenchida está destacada em </t>
    </r>
    <r>
      <rPr>
        <b/>
        <sz val="11"/>
        <color rgb="FF00B050"/>
        <rFont val="Calibri"/>
        <family val="2"/>
        <scheme val="minor"/>
      </rPr>
      <t>verde</t>
    </r>
    <r>
      <rPr>
        <sz val="11"/>
        <color theme="1"/>
        <rFont val="Calibri"/>
        <family val="2"/>
        <scheme val="minor"/>
      </rPr>
      <t>. Valores a serem indicados devem estar</t>
    </r>
    <r>
      <rPr>
        <b/>
        <sz val="11"/>
        <color theme="1"/>
        <rFont val="Calibri"/>
        <family val="2"/>
        <scheme val="minor"/>
      </rPr>
      <t xml:space="preserve"> entre "0" e o Valor do Novo Bloqueio Total de cada emenda (Campo H)</t>
    </r>
    <r>
      <rPr>
        <sz val="11"/>
        <color theme="1"/>
        <rFont val="Calibri"/>
        <family val="2"/>
        <scheme val="minor"/>
      </rPr>
      <t>, observada a instrução (7).</t>
    </r>
  </si>
  <si>
    <t>(7)</t>
  </si>
  <si>
    <r>
      <t xml:space="preserve">O valor total da proposta de redução de bloqueios anteriores ficará </t>
    </r>
    <r>
      <rPr>
        <b/>
        <sz val="11"/>
        <color rgb="FF00B050"/>
        <rFont val="Calibri"/>
        <family val="2"/>
        <scheme val="minor"/>
      </rPr>
      <t>verde</t>
    </r>
    <r>
      <rPr>
        <sz val="11"/>
        <color theme="1"/>
        <rFont val="Calibri"/>
        <family val="2"/>
        <scheme val="minor"/>
      </rPr>
      <t xml:space="preserve"> quando a soma dos valores das programações for</t>
    </r>
    <r>
      <rPr>
        <b/>
        <sz val="11"/>
        <color theme="1"/>
        <rFont val="Calibri"/>
        <family val="2"/>
        <scheme val="minor"/>
      </rPr>
      <t xml:space="preserve"> inferior ao valor do Novo Bloqueio Total (Campo H)</t>
    </r>
    <r>
      <rPr>
        <sz val="11"/>
        <color theme="1"/>
        <rFont val="Calibri"/>
        <family val="2"/>
        <scheme val="minor"/>
      </rPr>
      <t xml:space="preserve"> e </t>
    </r>
    <r>
      <rPr>
        <b/>
        <sz val="11"/>
        <color theme="1"/>
        <rFont val="Calibri"/>
        <family val="2"/>
        <scheme val="minor"/>
      </rPr>
      <t>IGUAL</t>
    </r>
    <r>
      <rPr>
        <sz val="11"/>
        <color theme="1"/>
        <rFont val="Calibri"/>
        <family val="2"/>
        <scheme val="minor"/>
      </rPr>
      <t xml:space="preserve"> à</t>
    </r>
    <r>
      <rPr>
        <b/>
        <sz val="11"/>
        <color theme="1"/>
        <rFont val="Calibri"/>
        <family val="2"/>
        <scheme val="minor"/>
      </rPr>
      <t xml:space="preserve"> soma dos acréscimos em bloqueios anteriores (Campo M)</t>
    </r>
    <r>
      <rPr>
        <sz val="11"/>
        <color theme="1"/>
        <rFont val="Calibri"/>
        <family val="2"/>
        <scheme val="minor"/>
      </rPr>
      <t>. Valor diferente disso ficará com erro em</t>
    </r>
    <r>
      <rPr>
        <b/>
        <sz val="11"/>
        <color rgb="FFFF0000"/>
        <rFont val="Calibri"/>
        <family val="2"/>
        <scheme val="minor"/>
      </rPr>
      <t xml:space="preserve"> vermelho</t>
    </r>
    <r>
      <rPr>
        <sz val="11"/>
        <color theme="1"/>
        <rFont val="Calibri"/>
        <family val="2"/>
        <scheme val="minor"/>
      </rPr>
      <t xml:space="preserve">. </t>
    </r>
  </si>
  <si>
    <t>Acréscimos em Bloqueios Anteriores (Campo M)</t>
  </si>
  <si>
    <t>(8)</t>
  </si>
  <si>
    <r>
      <t xml:space="preserve">A coluna a ser preenchida está destacada em </t>
    </r>
    <r>
      <rPr>
        <b/>
        <sz val="11"/>
        <color rgb="FF00B050"/>
        <rFont val="Calibri"/>
        <family val="2"/>
        <scheme val="minor"/>
      </rPr>
      <t>verde</t>
    </r>
    <r>
      <rPr>
        <sz val="11"/>
        <color theme="1"/>
        <rFont val="Calibri"/>
        <family val="2"/>
        <scheme val="minor"/>
      </rPr>
      <t xml:space="preserve">. Valores a serem indicados devem estar </t>
    </r>
    <r>
      <rPr>
        <b/>
        <sz val="11"/>
        <color theme="1"/>
        <rFont val="Calibri"/>
        <family val="2"/>
        <scheme val="minor"/>
      </rPr>
      <t>entre "0" 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o Saldo Disponível  para Acréscimo de Bloqueios de cada emenda (Campo K)</t>
    </r>
    <r>
      <rPr>
        <sz val="11"/>
        <color theme="1"/>
        <rFont val="Calibri"/>
        <family val="2"/>
        <scheme val="minor"/>
      </rPr>
      <t>, observada a instrução (9).</t>
    </r>
  </si>
  <si>
    <t>(9)</t>
  </si>
  <si>
    <r>
      <t xml:space="preserve">O valor total da proposta de acréscimo de bloqueios anteriores ficará </t>
    </r>
    <r>
      <rPr>
        <b/>
        <sz val="11"/>
        <color rgb="FF00B050"/>
        <rFont val="Calibri"/>
        <family val="2"/>
        <scheme val="minor"/>
      </rPr>
      <t>verde</t>
    </r>
    <r>
      <rPr>
        <sz val="11"/>
        <color theme="1"/>
        <rFont val="Calibri"/>
        <family val="2"/>
        <scheme val="minor"/>
      </rPr>
      <t xml:space="preserve"> quando a soma dos valores das programações for</t>
    </r>
    <r>
      <rPr>
        <b/>
        <sz val="11"/>
        <color theme="1"/>
        <rFont val="Calibri"/>
        <family val="2"/>
        <scheme val="minor"/>
      </rPr>
      <t xml:space="preserve"> inferior ao valor do Novo Bloqueio Total (Campo H)</t>
    </r>
    <r>
      <rPr>
        <sz val="11"/>
        <color theme="1"/>
        <rFont val="Calibri"/>
        <family val="2"/>
        <scheme val="minor"/>
      </rPr>
      <t xml:space="preserve"> e </t>
    </r>
    <r>
      <rPr>
        <b/>
        <sz val="11"/>
        <color theme="1"/>
        <rFont val="Calibri"/>
        <family val="2"/>
        <scheme val="minor"/>
      </rPr>
      <t>IGUAL</t>
    </r>
    <r>
      <rPr>
        <sz val="11"/>
        <color theme="1"/>
        <rFont val="Calibri"/>
        <family val="2"/>
        <scheme val="minor"/>
      </rPr>
      <t xml:space="preserve"> à</t>
    </r>
    <r>
      <rPr>
        <b/>
        <sz val="11"/>
        <color theme="1"/>
        <rFont val="Calibri"/>
        <family val="2"/>
        <scheme val="minor"/>
      </rPr>
      <t xml:space="preserve"> soma das reduções em bloqueios anteriores (Campo L)</t>
    </r>
    <r>
      <rPr>
        <sz val="11"/>
        <color theme="1"/>
        <rFont val="Calibri"/>
        <family val="2"/>
        <scheme val="minor"/>
      </rPr>
      <t>. Valor diferente disso ficará com erro em</t>
    </r>
    <r>
      <rPr>
        <b/>
        <sz val="11"/>
        <color rgb="FFFF0000"/>
        <rFont val="Calibri"/>
        <family val="2"/>
        <scheme val="minor"/>
      </rPr>
      <t xml:space="preserve"> vermelho</t>
    </r>
    <r>
      <rPr>
        <sz val="11"/>
        <color theme="1"/>
        <rFont val="Calibri"/>
        <family val="2"/>
        <scheme val="minor"/>
      </rPr>
      <t xml:space="preserve">. </t>
    </r>
  </si>
  <si>
    <t>Contingenciamento Bancada (Campo O)</t>
  </si>
  <si>
    <t>(10)</t>
  </si>
  <si>
    <r>
      <t xml:space="preserve">A coluna a ser preenchida está destacada em </t>
    </r>
    <r>
      <rPr>
        <b/>
        <sz val="11"/>
        <color rgb="FF00B050"/>
        <rFont val="Calibri"/>
        <family val="2"/>
        <scheme val="minor"/>
      </rPr>
      <t>verde</t>
    </r>
    <r>
      <rPr>
        <sz val="11"/>
        <color theme="1"/>
        <rFont val="Calibri"/>
        <family val="2"/>
        <scheme val="minor"/>
      </rPr>
      <t xml:space="preserve">. Valores a serem indicados devem estar </t>
    </r>
    <r>
      <rPr>
        <b/>
        <sz val="11"/>
        <color theme="1"/>
        <rFont val="Calibri"/>
        <family val="2"/>
        <scheme val="minor"/>
      </rPr>
      <t>entre "0" e o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Saldo após Execução e Bloqueio (inclusive Ajustes) de cada emenda (Campo N)</t>
    </r>
    <r>
      <rPr>
        <sz val="11"/>
        <color theme="1"/>
        <rFont val="Calibri"/>
        <family val="2"/>
        <scheme val="minor"/>
      </rPr>
      <t>, observada a instrução (11).</t>
    </r>
  </si>
  <si>
    <t>(11)</t>
  </si>
  <si>
    <r>
      <t>O total  da indicação de contingenciamento da Bancada ficará</t>
    </r>
    <r>
      <rPr>
        <b/>
        <sz val="11"/>
        <color rgb="FF00B050"/>
        <rFont val="Calibri"/>
        <family val="2"/>
        <scheme val="minor"/>
      </rPr>
      <t xml:space="preserve"> verde</t>
    </r>
    <r>
      <rPr>
        <sz val="11"/>
        <color theme="1"/>
        <rFont val="Calibri"/>
        <family val="2"/>
        <scheme val="minor"/>
      </rPr>
      <t xml:space="preserve"> quando a soma dos valores das programações atingir </t>
    </r>
    <r>
      <rPr>
        <b/>
        <sz val="11"/>
        <color theme="1"/>
        <rFont val="Calibri"/>
        <family val="2"/>
        <scheme val="minor"/>
      </rPr>
      <t>R$ 27.976.723,00</t>
    </r>
    <r>
      <rPr>
        <sz val="11"/>
        <color theme="1"/>
        <rFont val="Calibri"/>
        <family val="2"/>
        <scheme val="minor"/>
      </rPr>
      <t xml:space="preserve">. Valor diferente disso ficará com erro em </t>
    </r>
    <r>
      <rPr>
        <b/>
        <sz val="11"/>
        <color rgb="FFFF0000"/>
        <rFont val="Calibri"/>
        <family val="2"/>
        <scheme val="minor"/>
      </rPr>
      <t>vermelho.</t>
    </r>
  </si>
  <si>
    <t>Cod_Órgão</t>
  </si>
  <si>
    <t>Cod_UO</t>
  </si>
  <si>
    <t>Órgão</t>
  </si>
  <si>
    <t>UF Autor</t>
  </si>
  <si>
    <t>Autor</t>
  </si>
  <si>
    <t>Ano</t>
  </si>
  <si>
    <t>RP</t>
  </si>
  <si>
    <t>Tipo Autor</t>
  </si>
  <si>
    <t>Nro. Emenda</t>
  </si>
  <si>
    <t>UO</t>
  </si>
  <si>
    <t>Ação</t>
  </si>
  <si>
    <t>Localizador</t>
  </si>
  <si>
    <t>GND</t>
  </si>
  <si>
    <t>Dotação Inicial Emenda</t>
  </si>
  <si>
    <t>[A] 
Dotação Atual Emenda</t>
  </si>
  <si>
    <t>[B] 
Empenhado</t>
  </si>
  <si>
    <t>[C] 
Liquidado</t>
  </si>
  <si>
    <t>[D] 
Pago</t>
  </si>
  <si>
    <t>[E = A - B]
Saldo Atual
 (não considera remanejamentos em tramitação)</t>
  </si>
  <si>
    <t>[F]
Bloqueio Total DPOF 12637 -30/09/25
(LC 200/2023)</t>
  </si>
  <si>
    <t>Desbloqueio Linear Sugerido
RARDP 5º Bim.  24/11/25
(LC nº 200/2023)</t>
  </si>
  <si>
    <t>[G]
Desbloqueio Bancada
RARDP 5º Bim.  24/11/25
(LC 200/2023)</t>
  </si>
  <si>
    <t xml:space="preserve">[H = F - G] 
Novo Bloqueio Total </t>
  </si>
  <si>
    <t>[I] 
Remanejamento em Tramitação - Suplementação</t>
  </si>
  <si>
    <t>[J]
Remanejamento em Tramitação - Cancelamento</t>
  </si>
  <si>
    <t>[K = E - H - J]
Saldo Disponível para Acréscimo de Bloqueios</t>
  </si>
  <si>
    <t>[L]
Ajustes em Bloqueios Anteriores -  REDUÇÕES (Limitado a [H])</t>
  </si>
  <si>
    <t>[M]
Ajustes em Bloqueios Anteriores -  ACRÉSCIMOS (Limitado a 
[K])</t>
  </si>
  <si>
    <t>Contingenciamento Atual
(art. 9º LRF)</t>
  </si>
  <si>
    <t>[N = K + L - M]
Saldo após Execução e Bloqueio (inclusive Ajustes)</t>
  </si>
  <si>
    <t>Contingenciamento Linear Sugerido
RARDP 5º Bim.  24/11/25
(art. 9º LRF)</t>
  </si>
  <si>
    <t>[O]
Contingenciamento Bancada
RARDP 5º Bim.  24/11/25
(art. 9º LRF)</t>
  </si>
  <si>
    <t>[P = N - O] 
Saldo pós
Contingenciamento
Bancada
RARDP 5º Bim.  24/11/25
(art. 9º LRF)</t>
  </si>
  <si>
    <t>CHAVE: 
Emenda / GND / Ação Desc.</t>
  </si>
  <si>
    <t>26000 - Ministério da Educação</t>
  </si>
  <si>
    <t>RR</t>
  </si>
  <si>
    <t>Bancada de Roraima</t>
  </si>
  <si>
    <t>7 - Emendas de Bancada Estadual</t>
  </si>
  <si>
    <t>Bancada Estadual</t>
  </si>
  <si>
    <t>71240001</t>
  </si>
  <si>
    <t>26250 - Fundação Universidade Federal de Roraima</t>
  </si>
  <si>
    <t>8282 - Reestruturação e Modernização das Instituições Federais de Ensino Superior</t>
  </si>
  <si>
    <t>0014 - No Estado de Roraima</t>
  </si>
  <si>
    <t>3 - Outras Despesas Correntes</t>
  </si>
  <si>
    <t>4 - Investimentos</t>
  </si>
  <si>
    <t>53000 - Ministério da Integração e do Desenvolvimento Regional</t>
  </si>
  <si>
    <t>71240002</t>
  </si>
  <si>
    <t>53101 - Ministério da Integração e do Desenvolvimento Regional - Administração Direta</t>
  </si>
  <si>
    <t>00SX - Apoio a Projetos de Desenvolvimento Sustentável Local Integrado</t>
  </si>
  <si>
    <t>7088 - Região Metropolitana Sul - No Estado de Roraima</t>
  </si>
  <si>
    <t>56000 - Ministério das Cidades</t>
  </si>
  <si>
    <t>71240003</t>
  </si>
  <si>
    <t>56101 - Ministério das Cidades - Administração Direta</t>
  </si>
  <si>
    <t>00T1 - Apoio à Política Nacional de Desenvolvimento Urbano Voltado à Implantação e Qualificação Viária</t>
  </si>
  <si>
    <t>0238 - No Município de Boa Vista - RR</t>
  </si>
  <si>
    <t>71240004</t>
  </si>
  <si>
    <t>7020 - Construção do Viaduto na interseção das avenidas Venezuela - Brigadeiro Eduardo Gomes - No Município de Boa Vista - RR</t>
  </si>
  <si>
    <t>71240005</t>
  </si>
  <si>
    <t>1211 - Implementação de Infraestrutura Básica nos Municípios da Região do Calha Norte</t>
  </si>
  <si>
    <t>71240006</t>
  </si>
  <si>
    <t>0240 - No Município de Cantá - RR</t>
  </si>
  <si>
    <t>71240007</t>
  </si>
  <si>
    <t>0237 - No Município de Alto Alegre - RR</t>
  </si>
  <si>
    <t>36000 - Ministério da Saúde</t>
  </si>
  <si>
    <t>71240008</t>
  </si>
  <si>
    <t>36901 - Fundo Nacional de Saúde</t>
  </si>
  <si>
    <t>2E90 - Incremento Temporário ao Custeio dos Serviços de Assistência Hospitalar e Ambulatorial para Cumprimento de Metas</t>
  </si>
  <si>
    <t>52000 - Ministério da Defesa</t>
  </si>
  <si>
    <t>71240009</t>
  </si>
  <si>
    <t>52111 - Comando da Aeronáutica</t>
  </si>
  <si>
    <t>2E74 - Estruturação e Modernização de Unidades de Saúde das Forças Armadas</t>
  </si>
  <si>
    <t>7194 - Construção de Novo Prédio para o GSAU-BV - No Município de Boa Vista - RR</t>
  </si>
  <si>
    <t>71240010</t>
  </si>
  <si>
    <t>7236 - Construção de Quadras Poliesportivas - No Município de Boa Vista - RR</t>
  </si>
  <si>
    <t>71240011</t>
  </si>
  <si>
    <t>7089 - Pavimentação de Estradas Vicinais - No Município de Bonfim - 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</si>
</sst>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theme="1"/>
      <name val="Times New Roman"/>
      <family val="1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AEDFB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 applyAlignment="1">
      <alignment horizontal="center" vertical="center"/>
    </xf>
    <xf numFmtId="0" fontId="0" fillId="0" borderId="5" xfId="0" applyBorder="1"/>
    <xf numFmtId="0" fontId="0" fillId="0" borderId="6" xfId="0" quotePrefix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49" fontId="0" fillId="0" borderId="7" xfId="0" quotePrefix="1" applyNumberForma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9" xfId="0" quotePrefix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10" xfId="0" applyBorder="1"/>
    <xf numFmtId="0" fontId="0" fillId="0" borderId="11" xfId="0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0" xfId="0" applyProtection="1">
      <protection locked="0"/>
    </xf>
    <xf numFmtId="0" fontId="5" fillId="0" borderId="0" xfId="0" applyFont="1"/>
    <xf numFmtId="4" fontId="5" fillId="0" borderId="0" xfId="0" applyNumberFormat="1" applyFont="1"/>
    <xf numFmtId="43" fontId="5" fillId="0" borderId="0" xfId="0" applyNumberFormat="1" applyFont="1"/>
    <xf numFmtId="10" fontId="5" fillId="0" borderId="0" xfId="0" applyNumberFormat="1" applyFont="1"/>
    <xf numFmtId="164" fontId="3" fillId="0" borderId="0" xfId="1" applyFont="1" applyFill="1"/>
    <xf numFmtId="0" fontId="0" fillId="0" borderId="8" xfId="0" applyBorder="1" applyAlignment="1">
      <alignment horizontal="center" vertical="center" wrapText="1"/>
    </xf>
    <xf numFmtId="3" fontId="7" fillId="2" borderId="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165" fontId="2" fillId="2" borderId="8" xfId="1" applyNumberFormat="1" applyFont="1" applyFill="1" applyBorder="1" applyAlignment="1" applyProtection="1">
      <alignment horizontal="center" vertical="center" wrapText="1"/>
    </xf>
    <xf numFmtId="0" fontId="0" fillId="0" borderId="8" xfId="0" applyBorder="1" applyProtection="1">
      <protection locked="0"/>
    </xf>
    <xf numFmtId="0" fontId="0" fillId="0" borderId="8" xfId="0" applyBorder="1"/>
    <xf numFmtId="4" fontId="0" fillId="0" borderId="8" xfId="0" applyNumberFormat="1" applyBorder="1"/>
    <xf numFmtId="4" fontId="0" fillId="0" borderId="13" xfId="0" applyNumberFormat="1" applyBorder="1"/>
    <xf numFmtId="4" fontId="0" fillId="3" borderId="8" xfId="0" applyNumberFormat="1" applyFill="1" applyBorder="1" applyProtection="1">
      <protection locked="0"/>
    </xf>
    <xf numFmtId="0" fontId="0" fillId="0" borderId="8" xfId="0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16"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  <color auto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000000"/>
      </font>
      <fill>
        <patternFill>
          <bgColor rgb="FF00FF00"/>
        </patternFill>
      </fill>
    </dxf>
    <dxf>
      <font>
        <b/>
        <i val="0"/>
        <color auto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6"/>
  <sheetViews>
    <sheetView showGridLines="0" zoomScale="130" zoomScaleNormal="130" workbookViewId="0">
      <selection activeCell="A4" sqref="A4"/>
    </sheetView>
  </sheetViews>
  <sheetFormatPr defaultColWidth="8.85546875" defaultRowHeight="15" x14ac:dyDescent="0.25"/>
  <cols>
    <col min="1" max="1" width="5.28515625" customWidth="1"/>
    <col min="2" max="2" width="3.140625" customWidth="1"/>
    <col min="3" max="3" width="4.28515625" style="1" customWidth="1"/>
    <col min="4" max="4" width="126" customWidth="1"/>
    <col min="5" max="5" width="4.7109375" customWidth="1"/>
  </cols>
  <sheetData>
    <row r="1" spans="2:5" ht="9.75" customHeight="1" thickBot="1" x14ac:dyDescent="0.3"/>
    <row r="2" spans="2:5" ht="5.25" customHeight="1" x14ac:dyDescent="0.25">
      <c r="B2" s="2"/>
      <c r="C2" s="3"/>
      <c r="D2" s="4"/>
      <c r="E2" s="5"/>
    </row>
    <row r="3" spans="2:5" ht="12" customHeight="1" x14ac:dyDescent="0.25">
      <c r="B3" s="6"/>
      <c r="D3" s="7" t="s">
        <v>0</v>
      </c>
      <c r="E3" s="8"/>
    </row>
    <row r="4" spans="2:5" ht="8.25" customHeight="1" x14ac:dyDescent="0.25">
      <c r="B4" s="6"/>
      <c r="D4" s="7"/>
      <c r="E4" s="8"/>
    </row>
    <row r="5" spans="2:5" ht="15.75" customHeight="1" x14ac:dyDescent="0.25">
      <c r="B5" s="6"/>
      <c r="C5" s="9"/>
      <c r="D5" s="10" t="s">
        <v>1</v>
      </c>
      <c r="E5" s="8"/>
    </row>
    <row r="6" spans="2:5" ht="30" customHeight="1" x14ac:dyDescent="0.25">
      <c r="B6" s="6"/>
      <c r="C6" s="11" t="s">
        <v>2</v>
      </c>
      <c r="D6" s="12" t="s">
        <v>3</v>
      </c>
      <c r="E6" s="8"/>
    </row>
    <row r="7" spans="2:5" ht="30" customHeight="1" x14ac:dyDescent="0.25">
      <c r="B7" s="6"/>
      <c r="C7" s="11" t="s">
        <v>4</v>
      </c>
      <c r="D7" s="12" t="s">
        <v>5</v>
      </c>
      <c r="E7" s="8"/>
    </row>
    <row r="8" spans="2:5" ht="90" customHeight="1" x14ac:dyDescent="0.25">
      <c r="B8" s="6"/>
      <c r="C8" s="11" t="s">
        <v>6</v>
      </c>
      <c r="D8" s="12" t="s">
        <v>7</v>
      </c>
      <c r="E8" s="8"/>
    </row>
    <row r="9" spans="2:5" ht="19.5" customHeight="1" x14ac:dyDescent="0.25">
      <c r="B9" s="6"/>
      <c r="D9" s="7"/>
      <c r="E9" s="8"/>
    </row>
    <row r="10" spans="2:5" x14ac:dyDescent="0.25">
      <c r="B10" s="6"/>
      <c r="D10" s="13" t="s">
        <v>8</v>
      </c>
      <c r="E10" s="8"/>
    </row>
    <row r="11" spans="2:5" ht="30" customHeight="1" x14ac:dyDescent="0.25">
      <c r="B11" s="6"/>
      <c r="C11" s="14" t="s">
        <v>9</v>
      </c>
      <c r="D11" s="15" t="s">
        <v>10</v>
      </c>
      <c r="E11" s="8"/>
    </row>
    <row r="12" spans="2:5" ht="30" customHeight="1" x14ac:dyDescent="0.25">
      <c r="B12" s="6"/>
      <c r="C12" s="14" t="s">
        <v>11</v>
      </c>
      <c r="D12" s="15" t="s">
        <v>12</v>
      </c>
      <c r="E12" s="8"/>
    </row>
    <row r="13" spans="2:5" ht="19.5" customHeight="1" x14ac:dyDescent="0.25">
      <c r="B13" s="6"/>
      <c r="C13" s="16"/>
      <c r="D13" s="17"/>
      <c r="E13" s="8"/>
    </row>
    <row r="14" spans="2:5" x14ac:dyDescent="0.25">
      <c r="B14" s="6"/>
      <c r="D14" s="7" t="s">
        <v>13</v>
      </c>
      <c r="E14" s="8"/>
    </row>
    <row r="15" spans="2:5" ht="30" customHeight="1" x14ac:dyDescent="0.25">
      <c r="B15" s="6"/>
      <c r="C15" s="14" t="s">
        <v>14</v>
      </c>
      <c r="D15" s="15" t="s">
        <v>15</v>
      </c>
      <c r="E15" s="8"/>
    </row>
    <row r="16" spans="2:5" ht="45" x14ac:dyDescent="0.25">
      <c r="B16" s="6"/>
      <c r="C16" s="14" t="s">
        <v>16</v>
      </c>
      <c r="D16" s="12" t="s">
        <v>17</v>
      </c>
      <c r="E16" s="8"/>
    </row>
    <row r="17" spans="2:5" ht="19.5" customHeight="1" x14ac:dyDescent="0.25">
      <c r="B17" s="6"/>
      <c r="C17" s="16"/>
      <c r="D17" s="18"/>
      <c r="E17" s="8"/>
    </row>
    <row r="18" spans="2:5" x14ac:dyDescent="0.25">
      <c r="B18" s="6"/>
      <c r="D18" s="7" t="s">
        <v>18</v>
      </c>
      <c r="E18" s="8"/>
    </row>
    <row r="19" spans="2:5" ht="30" customHeight="1" x14ac:dyDescent="0.25">
      <c r="B19" s="6"/>
      <c r="C19" s="14" t="s">
        <v>19</v>
      </c>
      <c r="D19" s="15" t="s">
        <v>20</v>
      </c>
      <c r="E19" s="8"/>
    </row>
    <row r="20" spans="2:5" ht="46.5" customHeight="1" x14ac:dyDescent="0.25">
      <c r="B20" s="6"/>
      <c r="C20" s="14" t="s">
        <v>21</v>
      </c>
      <c r="D20" s="12" t="s">
        <v>22</v>
      </c>
      <c r="E20" s="8"/>
    </row>
    <row r="21" spans="2:5" ht="19.5" customHeight="1" x14ac:dyDescent="0.25">
      <c r="B21" s="6"/>
      <c r="C21" s="16"/>
      <c r="D21" s="18"/>
      <c r="E21" s="8"/>
    </row>
    <row r="22" spans="2:5" ht="30" customHeight="1" x14ac:dyDescent="0.25">
      <c r="B22" s="6"/>
      <c r="D22" s="13" t="s">
        <v>23</v>
      </c>
      <c r="E22" s="8"/>
    </row>
    <row r="23" spans="2:5" ht="30" customHeight="1" x14ac:dyDescent="0.25">
      <c r="B23" s="6"/>
      <c r="C23" s="14" t="s">
        <v>24</v>
      </c>
      <c r="D23" s="15" t="s">
        <v>25</v>
      </c>
      <c r="E23" s="8"/>
    </row>
    <row r="24" spans="2:5" ht="30" customHeight="1" x14ac:dyDescent="0.25">
      <c r="B24" s="6"/>
      <c r="C24" s="14" t="s">
        <v>26</v>
      </c>
      <c r="D24" s="15" t="s">
        <v>27</v>
      </c>
      <c r="E24" s="8"/>
    </row>
    <row r="25" spans="2:5" ht="30" customHeight="1" x14ac:dyDescent="0.25">
      <c r="B25" s="6"/>
      <c r="C25" s="19"/>
      <c r="D25" s="20"/>
      <c r="E25" s="8"/>
    </row>
    <row r="26" spans="2:5" ht="15.75" thickBot="1" x14ac:dyDescent="0.3">
      <c r="B26" s="21"/>
      <c r="C26" s="22"/>
      <c r="D26" s="23"/>
      <c r="E26" s="24"/>
    </row>
  </sheetData>
  <sheetProtection algorithmName="SHA-512" hashValue="E0JqIq/TnLA1QQE2GyXslD9umu3kJ8KJekuE0pBioWNE1CbnsCDmCFPPjFd7lQSQ4dDzqZ1s3F7RVJ4tkfwb8w==" saltValue="LwOSJJu93Xp+lPtZ4WwFWA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7"/>
  <sheetViews>
    <sheetView showGridLines="0" tabSelected="1" zoomScale="130" zoomScaleNormal="130" workbookViewId="0">
      <pane xSplit="13" ySplit="3" topLeftCell="N4" activePane="bottomRight" state="frozen"/>
      <selection activeCell="A4" sqref="A4"/>
      <selection pane="topRight" activeCell="A4" sqref="A4"/>
      <selection pane="bottomLeft" activeCell="A4" sqref="A4"/>
      <selection pane="bottomRight" activeCell="L17" sqref="L17"/>
    </sheetView>
  </sheetViews>
  <sheetFormatPr defaultColWidth="9.140625" defaultRowHeight="15" x14ac:dyDescent="0.25"/>
  <cols>
    <col min="1" max="2" width="9.140625" style="25" hidden="1" customWidth="1"/>
    <col min="3" max="3" width="9.140625" hidden="1" customWidth="1"/>
    <col min="4" max="4" width="8" style="25" hidden="1" customWidth="1"/>
    <col min="5" max="5" width="16.28515625" style="25" bestFit="1" customWidth="1"/>
    <col min="6" max="8" width="9.140625" hidden="1" customWidth="1"/>
    <col min="9" max="9" width="10.140625" customWidth="1"/>
    <col min="10" max="11" width="9.140625" customWidth="1"/>
    <col min="12" max="12" width="11.42578125" customWidth="1"/>
    <col min="13" max="13" width="9.140625" customWidth="1"/>
    <col min="14" max="14" width="16" customWidth="1"/>
    <col min="15" max="15" width="16" bestFit="1" customWidth="1"/>
    <col min="16" max="16" width="15" customWidth="1"/>
    <col min="17" max="18" width="15.28515625" bestFit="1" customWidth="1"/>
    <col min="19" max="19" width="16" customWidth="1"/>
    <col min="20" max="20" width="17.42578125" customWidth="1"/>
    <col min="21" max="21" width="17.42578125" bestFit="1" customWidth="1"/>
    <col min="22" max="22" width="19.42578125" style="25" customWidth="1"/>
    <col min="23" max="23" width="16.28515625" customWidth="1"/>
    <col min="24" max="25" width="16.140625" customWidth="1"/>
    <col min="26" max="26" width="16.28515625" customWidth="1"/>
    <col min="27" max="27" width="17.42578125" customWidth="1"/>
    <col min="28" max="28" width="16.7109375" customWidth="1"/>
    <col min="29" max="29" width="13.42578125" customWidth="1"/>
    <col min="30" max="30" width="23.28515625" customWidth="1"/>
    <col min="31" max="31" width="18.42578125" customWidth="1"/>
    <col min="32" max="32" width="19.28515625" style="25" customWidth="1"/>
    <col min="33" max="33" width="18.42578125" customWidth="1"/>
    <col min="34" max="34" width="38.7109375" style="25" hidden="1" customWidth="1"/>
    <col min="35" max="35" width="16.42578125" style="25" bestFit="1" customWidth="1"/>
    <col min="36" max="36" width="11.42578125" style="25" bestFit="1" customWidth="1"/>
    <col min="37" max="16384" width="9.140625" style="25"/>
  </cols>
  <sheetData>
    <row r="1" spans="1:34" x14ac:dyDescent="0.25">
      <c r="O1" s="26"/>
      <c r="P1" s="27"/>
      <c r="Q1" s="27"/>
      <c r="R1" s="27"/>
      <c r="S1" s="27"/>
      <c r="T1" s="28"/>
      <c r="U1" s="29"/>
      <c r="AC1" s="26"/>
      <c r="AD1" s="28"/>
      <c r="AE1" s="29"/>
    </row>
    <row r="2" spans="1:34" x14ac:dyDescent="0.25">
      <c r="O2" s="26"/>
      <c r="P2" s="27"/>
      <c r="Q2" s="27"/>
      <c r="R2" s="27"/>
      <c r="S2" s="27"/>
      <c r="T2" s="26"/>
      <c r="U2" s="30">
        <v>33506289</v>
      </c>
      <c r="V2" s="31" t="str" cm="1">
        <f t="array" ref="V2">_xlfn.IFS(SUM(V5:V17)=U2,"OK",SUM(V5:V17)&gt;U2,"ERRO: Valor Superior ao Necessário",SUM(V5:V17)&lt;U2,"ERRO: Valor Inferior ao Necessário")</f>
        <v>OK</v>
      </c>
      <c r="AA2" s="43" t="str">
        <f>IF(AA4=AB4,"OK","ERRO: Valores Totais de Reduções e Acréscimos Devem ser Iguais")</f>
        <v>OK</v>
      </c>
      <c r="AB2" s="43"/>
      <c r="AC2" s="26"/>
      <c r="AD2" s="26"/>
      <c r="AE2" s="30">
        <v>27976723</v>
      </c>
      <c r="AF2" s="31" t="str" cm="1">
        <f t="array" ref="AF2">_xlfn.IFS(SUM(AF5:AF17)=AE2,"OK",SUM(AF5:AF17)&gt;AE2,"ERRO: Valor Superior ao Necessário",SUM(AF5:AF17)&lt;AE2,"ERRO: Valor Inferior ao Necessário")</f>
        <v>OK</v>
      </c>
    </row>
    <row r="3" spans="1:34" customFormat="1" ht="105.75" customHeight="1" x14ac:dyDescent="0.25">
      <c r="A3" s="32" t="s">
        <v>28</v>
      </c>
      <c r="B3" s="32" t="s">
        <v>29</v>
      </c>
      <c r="C3" s="33" t="s">
        <v>30</v>
      </c>
      <c r="D3" s="32" t="s">
        <v>31</v>
      </c>
      <c r="E3" s="33" t="s">
        <v>32</v>
      </c>
      <c r="F3" s="33" t="s">
        <v>33</v>
      </c>
      <c r="G3" s="33" t="s">
        <v>34</v>
      </c>
      <c r="H3" s="33" t="s">
        <v>35</v>
      </c>
      <c r="I3" s="33" t="s">
        <v>36</v>
      </c>
      <c r="J3" s="33" t="s">
        <v>37</v>
      </c>
      <c r="K3" s="33" t="s">
        <v>38</v>
      </c>
      <c r="L3" s="33" t="s">
        <v>39</v>
      </c>
      <c r="M3" s="33" t="s">
        <v>40</v>
      </c>
      <c r="N3" s="33" t="s">
        <v>41</v>
      </c>
      <c r="O3" s="33" t="s">
        <v>42</v>
      </c>
      <c r="P3" s="33" t="s">
        <v>43</v>
      </c>
      <c r="Q3" s="33" t="s">
        <v>44</v>
      </c>
      <c r="R3" s="33" t="s">
        <v>45</v>
      </c>
      <c r="S3" s="33" t="s">
        <v>46</v>
      </c>
      <c r="T3" s="33" t="s">
        <v>47</v>
      </c>
      <c r="U3" s="34" t="s">
        <v>48</v>
      </c>
      <c r="V3" s="35" t="s">
        <v>49</v>
      </c>
      <c r="W3" s="33" t="s">
        <v>50</v>
      </c>
      <c r="X3" s="33" t="s">
        <v>51</v>
      </c>
      <c r="Y3" s="33" t="s">
        <v>52</v>
      </c>
      <c r="Z3" s="33" t="s">
        <v>53</v>
      </c>
      <c r="AA3" s="35" t="s">
        <v>54</v>
      </c>
      <c r="AB3" s="35" t="s">
        <v>55</v>
      </c>
      <c r="AC3" s="33" t="s">
        <v>56</v>
      </c>
      <c r="AD3" s="33" t="s">
        <v>57</v>
      </c>
      <c r="AE3" s="33" t="s">
        <v>58</v>
      </c>
      <c r="AF3" s="35" t="s">
        <v>59</v>
      </c>
      <c r="AG3" s="33" t="s">
        <v>60</v>
      </c>
      <c r="AH3" s="33" t="s">
        <v>61</v>
      </c>
    </row>
    <row r="4" spans="1:34" customFormat="1" x14ac:dyDescent="0.25">
      <c r="A4" s="33"/>
      <c r="B4" s="33"/>
      <c r="C4" s="33"/>
      <c r="D4" s="33"/>
      <c r="E4" s="33"/>
      <c r="F4" s="33"/>
      <c r="G4" s="33"/>
      <c r="H4" s="36"/>
      <c r="I4" s="33"/>
      <c r="J4" s="33"/>
      <c r="K4" s="33"/>
      <c r="L4" s="33"/>
      <c r="M4" s="33"/>
      <c r="N4" s="37">
        <f t="shared" ref="N4:AG4" si="0">SUBTOTAL(9,N5:N142)</f>
        <v>528889656</v>
      </c>
      <c r="O4" s="37">
        <f t="shared" si="0"/>
        <v>528889656</v>
      </c>
      <c r="P4" s="37">
        <f t="shared" si="0"/>
        <v>385058462</v>
      </c>
      <c r="Q4" s="37">
        <f t="shared" si="0"/>
        <v>4609134</v>
      </c>
      <c r="R4" s="37">
        <f t="shared" si="0"/>
        <v>4586839</v>
      </c>
      <c r="S4" s="37">
        <f t="shared" si="0"/>
        <v>143831194</v>
      </c>
      <c r="T4" s="37">
        <f t="shared" si="0"/>
        <v>103479605</v>
      </c>
      <c r="U4" s="37">
        <f t="shared" si="0"/>
        <v>33506289</v>
      </c>
      <c r="V4" s="37">
        <f t="shared" si="0"/>
        <v>33506289</v>
      </c>
      <c r="W4" s="37">
        <f t="shared" si="0"/>
        <v>69973316</v>
      </c>
      <c r="X4" s="37">
        <f t="shared" si="0"/>
        <v>0</v>
      </c>
      <c r="Y4" s="37">
        <f t="shared" si="0"/>
        <v>0</v>
      </c>
      <c r="Z4" s="37">
        <f t="shared" si="0"/>
        <v>73857878</v>
      </c>
      <c r="AA4" s="37">
        <f t="shared" si="0"/>
        <v>0</v>
      </c>
      <c r="AB4" s="37">
        <f t="shared" si="0"/>
        <v>0</v>
      </c>
      <c r="AC4" s="37">
        <f t="shared" si="0"/>
        <v>0</v>
      </c>
      <c r="AD4" s="37">
        <f t="shared" si="0"/>
        <v>73857878</v>
      </c>
      <c r="AE4" s="37">
        <f t="shared" si="0"/>
        <v>27976723</v>
      </c>
      <c r="AF4" s="37">
        <f t="shared" si="0"/>
        <v>27976723</v>
      </c>
      <c r="AG4" s="37">
        <f t="shared" si="0"/>
        <v>45881155</v>
      </c>
      <c r="AH4" s="38"/>
    </row>
    <row r="5" spans="1:34" x14ac:dyDescent="0.25">
      <c r="A5" s="38" t="str">
        <f t="shared" ref="A5:A17" si="1">LEFT(C5,5)</f>
        <v>26000</v>
      </c>
      <c r="B5" s="38" t="str">
        <f t="shared" ref="B5:B17" si="2">LEFT(J5,5)</f>
        <v>26250</v>
      </c>
      <c r="C5" s="39" t="s">
        <v>62</v>
      </c>
      <c r="D5" s="38" t="s">
        <v>63</v>
      </c>
      <c r="E5" s="38" t="s">
        <v>64</v>
      </c>
      <c r="F5" s="39">
        <v>2025</v>
      </c>
      <c r="G5" s="39" t="s">
        <v>65</v>
      </c>
      <c r="H5" s="39" t="s">
        <v>66</v>
      </c>
      <c r="I5" s="39" t="s">
        <v>67</v>
      </c>
      <c r="J5" s="39" t="s">
        <v>68</v>
      </c>
      <c r="K5" s="39" t="s">
        <v>69</v>
      </c>
      <c r="L5" s="39" t="s">
        <v>70</v>
      </c>
      <c r="M5" s="39" t="s">
        <v>71</v>
      </c>
      <c r="N5" s="40">
        <v>0</v>
      </c>
      <c r="O5" s="40">
        <v>5000000</v>
      </c>
      <c r="P5" s="40">
        <v>4690930</v>
      </c>
      <c r="Q5" s="40">
        <v>455634</v>
      </c>
      <c r="R5" s="40">
        <v>433339</v>
      </c>
      <c r="S5" s="41">
        <f t="shared" ref="S5:S17" si="3">O5-P5</f>
        <v>309070</v>
      </c>
      <c r="T5" s="40">
        <v>0</v>
      </c>
      <c r="U5" s="40">
        <v>0</v>
      </c>
      <c r="V5" s="42">
        <v>0</v>
      </c>
      <c r="W5" s="40">
        <f t="shared" ref="W5:W17" si="4">IF($V$4=0,T5-U5,T5-V5)</f>
        <v>0</v>
      </c>
      <c r="X5" s="40">
        <v>0</v>
      </c>
      <c r="Y5" s="40">
        <v>0</v>
      </c>
      <c r="Z5" s="40">
        <f t="shared" ref="Z5:Z17" si="5">S5-W5-Y5</f>
        <v>309070</v>
      </c>
      <c r="AA5" s="42"/>
      <c r="AB5" s="42"/>
      <c r="AC5" s="40">
        <v>0</v>
      </c>
      <c r="AD5" s="40">
        <f t="shared" ref="AD5:AD17" si="6">Z5+AA5-AB5</f>
        <v>309070</v>
      </c>
      <c r="AE5" s="40">
        <v>117073</v>
      </c>
      <c r="AF5" s="42">
        <v>0</v>
      </c>
      <c r="AG5" s="40">
        <f t="shared" ref="AG5:AG17" si="7">IF($AF$4=0,AD5-AE5,AD5-AF5)</f>
        <v>309070</v>
      </c>
      <c r="AH5" s="38" t="str">
        <f t="shared" ref="AH5:AH17" si="8">CONCATENATE(I5," / ",M5," / ",K5)</f>
        <v>71240001 / 3 - Outras Despesas Correntes / 8282 - Reestruturação e Modernização das Instituições Federais de Ensino Superior</v>
      </c>
    </row>
    <row r="6" spans="1:34" x14ac:dyDescent="0.25">
      <c r="A6" s="38" t="str">
        <f t="shared" si="1"/>
        <v>26000</v>
      </c>
      <c r="B6" s="38" t="str">
        <f t="shared" si="2"/>
        <v>26250</v>
      </c>
      <c r="C6" s="39" t="s">
        <v>62</v>
      </c>
      <c r="D6" s="38" t="s">
        <v>63</v>
      </c>
      <c r="E6" s="38" t="s">
        <v>64</v>
      </c>
      <c r="F6" s="39">
        <v>2025</v>
      </c>
      <c r="G6" s="39" t="s">
        <v>65</v>
      </c>
      <c r="H6" s="39" t="s">
        <v>66</v>
      </c>
      <c r="I6" s="39" t="s">
        <v>67</v>
      </c>
      <c r="J6" s="39" t="s">
        <v>68</v>
      </c>
      <c r="K6" s="39" t="s">
        <v>69</v>
      </c>
      <c r="L6" s="39" t="s">
        <v>70</v>
      </c>
      <c r="M6" s="39" t="s">
        <v>72</v>
      </c>
      <c r="N6" s="40">
        <v>19242631</v>
      </c>
      <c r="O6" s="40">
        <v>19242631</v>
      </c>
      <c r="P6" s="40">
        <v>2078634</v>
      </c>
      <c r="Q6" s="40">
        <v>0</v>
      </c>
      <c r="R6" s="40">
        <v>0</v>
      </c>
      <c r="S6" s="41">
        <f t="shared" si="3"/>
        <v>17163997</v>
      </c>
      <c r="T6" s="40">
        <v>8953690</v>
      </c>
      <c r="U6" s="40">
        <v>2899169</v>
      </c>
      <c r="V6" s="42">
        <v>2899169</v>
      </c>
      <c r="W6" s="40">
        <f t="shared" si="4"/>
        <v>6054521</v>
      </c>
      <c r="X6" s="40">
        <v>0</v>
      </c>
      <c r="Y6" s="40">
        <v>0</v>
      </c>
      <c r="Z6" s="40">
        <f t="shared" si="5"/>
        <v>11109476</v>
      </c>
      <c r="AA6" s="42"/>
      <c r="AB6" s="42"/>
      <c r="AC6" s="40">
        <v>0</v>
      </c>
      <c r="AD6" s="40">
        <f t="shared" si="6"/>
        <v>11109476</v>
      </c>
      <c r="AE6" s="40">
        <v>4208178</v>
      </c>
      <c r="AF6" s="42">
        <v>1893793</v>
      </c>
      <c r="AG6" s="40">
        <f t="shared" si="7"/>
        <v>9215683</v>
      </c>
      <c r="AH6" s="38" t="str">
        <f t="shared" si="8"/>
        <v>71240001 / 4 - Investimentos / 8282 - Reestruturação e Modernização das Instituições Federais de Ensino Superior</v>
      </c>
    </row>
    <row r="7" spans="1:34" x14ac:dyDescent="0.25">
      <c r="A7" s="38" t="str">
        <f t="shared" si="1"/>
        <v>53000</v>
      </c>
      <c r="B7" s="38" t="str">
        <f t="shared" si="2"/>
        <v>53101</v>
      </c>
      <c r="C7" s="39" t="s">
        <v>73</v>
      </c>
      <c r="D7" s="38" t="s">
        <v>63</v>
      </c>
      <c r="E7" s="38" t="s">
        <v>64</v>
      </c>
      <c r="F7" s="39">
        <v>2025</v>
      </c>
      <c r="G7" s="39" t="s">
        <v>65</v>
      </c>
      <c r="H7" s="39" t="s">
        <v>66</v>
      </c>
      <c r="I7" s="39" t="s">
        <v>74</v>
      </c>
      <c r="J7" s="39" t="s">
        <v>75</v>
      </c>
      <c r="K7" s="39" t="s">
        <v>76</v>
      </c>
      <c r="L7" s="39" t="s">
        <v>77</v>
      </c>
      <c r="M7" s="39" t="s">
        <v>72</v>
      </c>
      <c r="N7" s="40">
        <v>53080877</v>
      </c>
      <c r="O7" s="40">
        <v>56080877</v>
      </c>
      <c r="P7" s="40">
        <v>36933327</v>
      </c>
      <c r="Q7" s="40">
        <v>0</v>
      </c>
      <c r="R7" s="40">
        <v>0</v>
      </c>
      <c r="S7" s="41">
        <f t="shared" si="3"/>
        <v>19147550</v>
      </c>
      <c r="T7" s="40">
        <v>17407236</v>
      </c>
      <c r="U7" s="40">
        <v>5636394</v>
      </c>
      <c r="V7" s="42">
        <v>5636394</v>
      </c>
      <c r="W7" s="40">
        <f t="shared" si="4"/>
        <v>11770842</v>
      </c>
      <c r="X7" s="40">
        <v>0</v>
      </c>
      <c r="Y7" s="40">
        <v>0</v>
      </c>
      <c r="Z7" s="40">
        <f t="shared" si="5"/>
        <v>7376708</v>
      </c>
      <c r="AA7" s="42"/>
      <c r="AB7" s="42"/>
      <c r="AC7" s="40">
        <v>0</v>
      </c>
      <c r="AD7" s="40">
        <f t="shared" si="6"/>
        <v>7376708</v>
      </c>
      <c r="AE7" s="40">
        <v>2794232</v>
      </c>
      <c r="AF7" s="42">
        <v>5133706</v>
      </c>
      <c r="AG7" s="40">
        <f t="shared" si="7"/>
        <v>2243002</v>
      </c>
      <c r="AH7" s="38" t="str">
        <f t="shared" si="8"/>
        <v>71240002 / 4 - Investimentos / 00SX - Apoio a Projetos de Desenvolvimento Sustentável Local Integrado</v>
      </c>
    </row>
    <row r="8" spans="1:34" x14ac:dyDescent="0.25">
      <c r="A8" s="38" t="str">
        <f t="shared" si="1"/>
        <v>56000</v>
      </c>
      <c r="B8" s="38" t="str">
        <f t="shared" si="2"/>
        <v>56101</v>
      </c>
      <c r="C8" s="39" t="s">
        <v>78</v>
      </c>
      <c r="D8" s="38" t="s">
        <v>63</v>
      </c>
      <c r="E8" s="38" t="s">
        <v>64</v>
      </c>
      <c r="F8" s="39">
        <v>2025</v>
      </c>
      <c r="G8" s="39" t="s">
        <v>65</v>
      </c>
      <c r="H8" s="39" t="s">
        <v>66</v>
      </c>
      <c r="I8" s="39" t="s">
        <v>79</v>
      </c>
      <c r="J8" s="39" t="s">
        <v>80</v>
      </c>
      <c r="K8" s="39" t="s">
        <v>81</v>
      </c>
      <c r="L8" s="39" t="s">
        <v>82</v>
      </c>
      <c r="M8" s="39" t="s">
        <v>72</v>
      </c>
      <c r="N8" s="40">
        <v>106080877</v>
      </c>
      <c r="O8" s="40">
        <v>101080877</v>
      </c>
      <c r="P8" s="40">
        <v>82816659</v>
      </c>
      <c r="Q8" s="40">
        <v>0</v>
      </c>
      <c r="R8" s="40">
        <v>0</v>
      </c>
      <c r="S8" s="41">
        <f t="shared" si="3"/>
        <v>18264218</v>
      </c>
      <c r="T8" s="40">
        <v>18264218</v>
      </c>
      <c r="U8" s="40">
        <v>5913887</v>
      </c>
      <c r="V8" s="42">
        <v>5201333</v>
      </c>
      <c r="W8" s="40">
        <f t="shared" si="4"/>
        <v>13062885</v>
      </c>
      <c r="X8" s="40">
        <v>0</v>
      </c>
      <c r="Y8" s="40">
        <v>0</v>
      </c>
      <c r="Z8" s="40">
        <f t="shared" si="5"/>
        <v>5201333</v>
      </c>
      <c r="AA8" s="42"/>
      <c r="AB8" s="42"/>
      <c r="AC8" s="40">
        <v>0</v>
      </c>
      <c r="AD8" s="40">
        <f t="shared" si="6"/>
        <v>5201333</v>
      </c>
      <c r="AE8" s="40">
        <v>2240129</v>
      </c>
      <c r="AF8" s="42">
        <v>5201333</v>
      </c>
      <c r="AG8" s="40">
        <f t="shared" si="7"/>
        <v>0</v>
      </c>
      <c r="AH8" s="38" t="str">
        <f t="shared" si="8"/>
        <v>71240003 / 4 - Investimentos / 00T1 - Apoio à Política Nacional de Desenvolvimento Urbano Voltado à Implantação e Qualificação Viária</v>
      </c>
    </row>
    <row r="9" spans="1:34" x14ac:dyDescent="0.25">
      <c r="A9" s="38" t="str">
        <f t="shared" si="1"/>
        <v>56000</v>
      </c>
      <c r="B9" s="38" t="str">
        <f t="shared" si="2"/>
        <v>56101</v>
      </c>
      <c r="C9" s="39" t="s">
        <v>78</v>
      </c>
      <c r="D9" s="38" t="s">
        <v>63</v>
      </c>
      <c r="E9" s="38" t="s">
        <v>64</v>
      </c>
      <c r="F9" s="39">
        <v>2025</v>
      </c>
      <c r="G9" s="39" t="s">
        <v>65</v>
      </c>
      <c r="H9" s="39" t="s">
        <v>66</v>
      </c>
      <c r="I9" s="39" t="s">
        <v>83</v>
      </c>
      <c r="J9" s="39" t="s">
        <v>80</v>
      </c>
      <c r="K9" s="39" t="s">
        <v>81</v>
      </c>
      <c r="L9" s="39" t="s">
        <v>84</v>
      </c>
      <c r="M9" s="39" t="s">
        <v>72</v>
      </c>
      <c r="N9" s="40">
        <v>46080877</v>
      </c>
      <c r="O9" s="40">
        <v>39080877</v>
      </c>
      <c r="P9" s="40">
        <v>23507654</v>
      </c>
      <c r="Q9" s="40">
        <v>0</v>
      </c>
      <c r="R9" s="40">
        <v>0</v>
      </c>
      <c r="S9" s="41">
        <f t="shared" si="3"/>
        <v>15573223</v>
      </c>
      <c r="T9" s="40">
        <v>15573223</v>
      </c>
      <c r="U9" s="40">
        <v>5042548</v>
      </c>
      <c r="V9" s="42">
        <v>5042548</v>
      </c>
      <c r="W9" s="40">
        <f t="shared" si="4"/>
        <v>10530675</v>
      </c>
      <c r="X9" s="40">
        <v>0</v>
      </c>
      <c r="Y9" s="40">
        <v>0</v>
      </c>
      <c r="Z9" s="40">
        <f t="shared" si="5"/>
        <v>5042548</v>
      </c>
      <c r="AA9" s="42"/>
      <c r="AB9" s="42"/>
      <c r="AC9" s="40">
        <v>0</v>
      </c>
      <c r="AD9" s="40">
        <f t="shared" si="6"/>
        <v>5042548</v>
      </c>
      <c r="AE9" s="40">
        <v>1910073</v>
      </c>
      <c r="AF9" s="42">
        <v>5042548</v>
      </c>
      <c r="AG9" s="40">
        <f t="shared" si="7"/>
        <v>0</v>
      </c>
      <c r="AH9" s="38" t="str">
        <f t="shared" si="8"/>
        <v>71240004 / 4 - Investimentos / 00T1 - Apoio à Política Nacional de Desenvolvimento Urbano Voltado à Implantação e Qualificação Viária</v>
      </c>
    </row>
    <row r="10" spans="1:34" x14ac:dyDescent="0.25">
      <c r="A10" s="38" t="str">
        <f t="shared" si="1"/>
        <v>53000</v>
      </c>
      <c r="B10" s="38" t="str">
        <f t="shared" si="2"/>
        <v>53101</v>
      </c>
      <c r="C10" s="39" t="s">
        <v>73</v>
      </c>
      <c r="D10" s="38" t="s">
        <v>63</v>
      </c>
      <c r="E10" s="38" t="s">
        <v>64</v>
      </c>
      <c r="F10" s="39">
        <v>2025</v>
      </c>
      <c r="G10" s="39" t="s">
        <v>65</v>
      </c>
      <c r="H10" s="39" t="s">
        <v>66</v>
      </c>
      <c r="I10" s="39" t="s">
        <v>85</v>
      </c>
      <c r="J10" s="39" t="s">
        <v>75</v>
      </c>
      <c r="K10" s="39" t="s">
        <v>86</v>
      </c>
      <c r="L10" s="39" t="s">
        <v>82</v>
      </c>
      <c r="M10" s="39" t="s">
        <v>72</v>
      </c>
      <c r="N10" s="40">
        <v>96161754</v>
      </c>
      <c r="O10" s="40">
        <v>96161754</v>
      </c>
      <c r="P10" s="40">
        <v>76093688</v>
      </c>
      <c r="Q10" s="40">
        <v>0</v>
      </c>
      <c r="R10" s="40">
        <v>0</v>
      </c>
      <c r="S10" s="41">
        <f t="shared" si="3"/>
        <v>20068066</v>
      </c>
      <c r="T10" s="40">
        <v>16482500</v>
      </c>
      <c r="U10" s="40">
        <v>5336968</v>
      </c>
      <c r="V10" s="42">
        <v>5336968</v>
      </c>
      <c r="W10" s="40">
        <f t="shared" si="4"/>
        <v>11145532</v>
      </c>
      <c r="X10" s="40">
        <v>0</v>
      </c>
      <c r="Y10" s="40">
        <v>0</v>
      </c>
      <c r="Z10" s="40">
        <f t="shared" si="5"/>
        <v>8922534</v>
      </c>
      <c r="AA10" s="42"/>
      <c r="AB10" s="42"/>
      <c r="AC10" s="40">
        <v>0</v>
      </c>
      <c r="AD10" s="40">
        <f t="shared" si="6"/>
        <v>8922534</v>
      </c>
      <c r="AE10" s="40">
        <v>3379778</v>
      </c>
      <c r="AF10" s="42">
        <v>5336968</v>
      </c>
      <c r="AG10" s="40">
        <f t="shared" si="7"/>
        <v>3585566</v>
      </c>
      <c r="AH10" s="38" t="str">
        <f t="shared" si="8"/>
        <v>71240005 / 4 - Investimentos / 1211 - Implementação de Infraestrutura Básica nos Municípios da Região do Calha Norte</v>
      </c>
    </row>
    <row r="11" spans="1:34" x14ac:dyDescent="0.25">
      <c r="A11" s="38" t="str">
        <f t="shared" si="1"/>
        <v>53000</v>
      </c>
      <c r="B11" s="38" t="str">
        <f t="shared" si="2"/>
        <v>53101</v>
      </c>
      <c r="C11" s="39" t="s">
        <v>73</v>
      </c>
      <c r="D11" s="38" t="s">
        <v>63</v>
      </c>
      <c r="E11" s="38" t="s">
        <v>64</v>
      </c>
      <c r="F11" s="39">
        <v>2025</v>
      </c>
      <c r="G11" s="39" t="s">
        <v>65</v>
      </c>
      <c r="H11" s="39" t="s">
        <v>66</v>
      </c>
      <c r="I11" s="39" t="s">
        <v>87</v>
      </c>
      <c r="J11" s="39" t="s">
        <v>75</v>
      </c>
      <c r="K11" s="39" t="s">
        <v>76</v>
      </c>
      <c r="L11" s="39" t="s">
        <v>88</v>
      </c>
      <c r="M11" s="39" t="s">
        <v>72</v>
      </c>
      <c r="N11" s="40">
        <v>63080886</v>
      </c>
      <c r="O11" s="40">
        <v>63080886</v>
      </c>
      <c r="P11" s="40">
        <v>47731882</v>
      </c>
      <c r="Q11" s="40">
        <v>0</v>
      </c>
      <c r="R11" s="40">
        <v>0</v>
      </c>
      <c r="S11" s="41">
        <f t="shared" si="3"/>
        <v>15349004</v>
      </c>
      <c r="T11" s="40">
        <v>13099858</v>
      </c>
      <c r="U11" s="40">
        <v>4241682</v>
      </c>
      <c r="V11" s="42">
        <v>4241682</v>
      </c>
      <c r="W11" s="40">
        <f t="shared" si="4"/>
        <v>8858176</v>
      </c>
      <c r="X11" s="40">
        <v>0</v>
      </c>
      <c r="Y11" s="40">
        <v>0</v>
      </c>
      <c r="Z11" s="40">
        <f t="shared" si="5"/>
        <v>6490828</v>
      </c>
      <c r="AA11" s="42"/>
      <c r="AB11" s="42"/>
      <c r="AC11" s="40">
        <v>0</v>
      </c>
      <c r="AD11" s="40">
        <f t="shared" si="6"/>
        <v>6490828</v>
      </c>
      <c r="AE11" s="40">
        <v>2458669</v>
      </c>
      <c r="AF11" s="42">
        <v>4241682</v>
      </c>
      <c r="AG11" s="40">
        <f t="shared" si="7"/>
        <v>2249146</v>
      </c>
      <c r="AH11" s="38" t="str">
        <f t="shared" si="8"/>
        <v>71240006 / 4 - Investimentos / 00SX - Apoio a Projetos de Desenvolvimento Sustentável Local Integrado</v>
      </c>
    </row>
    <row r="12" spans="1:34" x14ac:dyDescent="0.25">
      <c r="A12" s="38" t="str">
        <f t="shared" si="1"/>
        <v>53000</v>
      </c>
      <c r="B12" s="38" t="str">
        <f t="shared" si="2"/>
        <v>53101</v>
      </c>
      <c r="C12" s="39" t="s">
        <v>73</v>
      </c>
      <c r="D12" s="38" t="s">
        <v>63</v>
      </c>
      <c r="E12" s="38" t="s">
        <v>64</v>
      </c>
      <c r="F12" s="39">
        <v>2025</v>
      </c>
      <c r="G12" s="39" t="s">
        <v>65</v>
      </c>
      <c r="H12" s="39" t="s">
        <v>66</v>
      </c>
      <c r="I12" s="39" t="s">
        <v>89</v>
      </c>
      <c r="J12" s="39" t="s">
        <v>75</v>
      </c>
      <c r="K12" s="39" t="s">
        <v>76</v>
      </c>
      <c r="L12" s="39" t="s">
        <v>90</v>
      </c>
      <c r="M12" s="39" t="s">
        <v>72</v>
      </c>
      <c r="N12" s="40">
        <v>97000000</v>
      </c>
      <c r="O12" s="40">
        <v>94000000</v>
      </c>
      <c r="P12" s="40">
        <v>92030000</v>
      </c>
      <c r="Q12" s="40">
        <v>4153500</v>
      </c>
      <c r="R12" s="40">
        <v>4153500</v>
      </c>
      <c r="S12" s="41">
        <f t="shared" si="3"/>
        <v>1970000</v>
      </c>
      <c r="T12" s="40">
        <v>1700000</v>
      </c>
      <c r="U12" s="40">
        <v>550453</v>
      </c>
      <c r="V12" s="42">
        <v>40780</v>
      </c>
      <c r="W12" s="40">
        <f t="shared" si="4"/>
        <v>1659220</v>
      </c>
      <c r="X12" s="40">
        <v>0</v>
      </c>
      <c r="Y12" s="40">
        <v>0</v>
      </c>
      <c r="Z12" s="40">
        <f t="shared" si="5"/>
        <v>310780</v>
      </c>
      <c r="AA12" s="42"/>
      <c r="AB12" s="42"/>
      <c r="AC12" s="40">
        <v>0</v>
      </c>
      <c r="AD12" s="40">
        <f t="shared" si="6"/>
        <v>310780</v>
      </c>
      <c r="AE12" s="40">
        <v>310780</v>
      </c>
      <c r="AF12" s="42">
        <v>40780</v>
      </c>
      <c r="AG12" s="40">
        <f t="shared" si="7"/>
        <v>270000</v>
      </c>
      <c r="AH12" s="38" t="str">
        <f t="shared" si="8"/>
        <v>71240007 / 4 - Investimentos / 00SX - Apoio a Projetos de Desenvolvimento Sustentável Local Integrado</v>
      </c>
    </row>
    <row r="13" spans="1:34" x14ac:dyDescent="0.25">
      <c r="A13" s="38" t="str">
        <f t="shared" si="1"/>
        <v>36000</v>
      </c>
      <c r="B13" s="38" t="str">
        <f t="shared" si="2"/>
        <v>36901</v>
      </c>
      <c r="C13" s="39" t="s">
        <v>91</v>
      </c>
      <c r="D13" s="38" t="s">
        <v>63</v>
      </c>
      <c r="E13" s="38" t="s">
        <v>64</v>
      </c>
      <c r="F13" s="39">
        <v>2025</v>
      </c>
      <c r="G13" s="39" t="s">
        <v>65</v>
      </c>
      <c r="H13" s="39" t="s">
        <v>66</v>
      </c>
      <c r="I13" s="39" t="s">
        <v>92</v>
      </c>
      <c r="J13" s="39" t="s">
        <v>93</v>
      </c>
      <c r="K13" s="39" t="s">
        <v>94</v>
      </c>
      <c r="L13" s="39" t="s">
        <v>82</v>
      </c>
      <c r="M13" s="39" t="s">
        <v>71</v>
      </c>
      <c r="N13" s="40">
        <v>22000000</v>
      </c>
      <c r="O13" s="40">
        <v>22000000</v>
      </c>
      <c r="P13" s="40">
        <v>0</v>
      </c>
      <c r="Q13" s="40">
        <v>0</v>
      </c>
      <c r="R13" s="40">
        <v>0</v>
      </c>
      <c r="S13" s="41">
        <f t="shared" si="3"/>
        <v>22000000</v>
      </c>
      <c r="T13" s="40">
        <v>3082640</v>
      </c>
      <c r="U13" s="40">
        <v>998146</v>
      </c>
      <c r="V13" s="42">
        <v>2513438</v>
      </c>
      <c r="W13" s="40">
        <f t="shared" si="4"/>
        <v>569202</v>
      </c>
      <c r="X13" s="40">
        <v>0</v>
      </c>
      <c r="Y13" s="40">
        <v>0</v>
      </c>
      <c r="Z13" s="40">
        <f t="shared" si="5"/>
        <v>21430798</v>
      </c>
      <c r="AA13" s="42"/>
      <c r="AB13" s="42"/>
      <c r="AC13" s="40">
        <v>0</v>
      </c>
      <c r="AD13" s="40">
        <f t="shared" si="6"/>
        <v>21430798</v>
      </c>
      <c r="AE13" s="40">
        <v>7543820</v>
      </c>
      <c r="AF13" s="42">
        <v>0</v>
      </c>
      <c r="AG13" s="40">
        <f t="shared" si="7"/>
        <v>21430798</v>
      </c>
      <c r="AH13" s="38" t="str">
        <f t="shared" si="8"/>
        <v>71240008 / 3 - Outras Despesas Correntes / 2E90 - Incremento Temporário ao Custeio dos Serviços de Assistência Hospitalar e Ambulatorial para Cumprimento de Metas</v>
      </c>
    </row>
    <row r="14" spans="1:34" x14ac:dyDescent="0.25">
      <c r="A14" s="38" t="str">
        <f t="shared" si="1"/>
        <v>36000</v>
      </c>
      <c r="B14" s="38" t="str">
        <f t="shared" si="2"/>
        <v>36901</v>
      </c>
      <c r="C14" s="39" t="s">
        <v>91</v>
      </c>
      <c r="D14" s="38" t="s">
        <v>63</v>
      </c>
      <c r="E14" s="38" t="s">
        <v>64</v>
      </c>
      <c r="F14" s="39">
        <v>2025</v>
      </c>
      <c r="G14" s="39" t="s">
        <v>65</v>
      </c>
      <c r="H14" s="39" t="s">
        <v>66</v>
      </c>
      <c r="I14" s="39" t="s">
        <v>92</v>
      </c>
      <c r="J14" s="39" t="s">
        <v>93</v>
      </c>
      <c r="K14" s="39" t="s">
        <v>94</v>
      </c>
      <c r="L14" s="39" t="s">
        <v>82</v>
      </c>
      <c r="M14" s="39" t="s">
        <v>72</v>
      </c>
      <c r="N14" s="40">
        <v>0</v>
      </c>
      <c r="O14" s="40">
        <v>7000000</v>
      </c>
      <c r="P14" s="40">
        <v>0</v>
      </c>
      <c r="Q14" s="40">
        <v>0</v>
      </c>
      <c r="R14" s="40">
        <v>0</v>
      </c>
      <c r="S14" s="41">
        <f t="shared" si="3"/>
        <v>7000000</v>
      </c>
      <c r="T14" s="40">
        <v>3331978</v>
      </c>
      <c r="U14" s="40">
        <v>1078881</v>
      </c>
      <c r="V14" s="42">
        <v>1078881</v>
      </c>
      <c r="W14" s="40">
        <f t="shared" si="4"/>
        <v>2253097</v>
      </c>
      <c r="X14" s="40">
        <v>0</v>
      </c>
      <c r="Y14" s="40">
        <v>0</v>
      </c>
      <c r="Z14" s="40">
        <f t="shared" si="5"/>
        <v>4746903</v>
      </c>
      <c r="AA14" s="42"/>
      <c r="AB14" s="42"/>
      <c r="AC14" s="40">
        <v>0</v>
      </c>
      <c r="AD14" s="40">
        <f t="shared" si="6"/>
        <v>4746903</v>
      </c>
      <c r="AE14" s="40">
        <v>1798085</v>
      </c>
      <c r="AF14" s="42">
        <v>1078881</v>
      </c>
      <c r="AG14" s="40">
        <f t="shared" si="7"/>
        <v>3668022</v>
      </c>
      <c r="AH14" s="38" t="str">
        <f t="shared" si="8"/>
        <v>71240008 / 4 - Investimentos / 2E90 - Incremento Temporário ao Custeio dos Serviços de Assistência Hospitalar e Ambulatorial para Cumprimento de Metas</v>
      </c>
    </row>
    <row r="15" spans="1:34" x14ac:dyDescent="0.25">
      <c r="A15" s="38" t="str">
        <f t="shared" si="1"/>
        <v>52000</v>
      </c>
      <c r="B15" s="38" t="str">
        <f t="shared" si="2"/>
        <v>52111</v>
      </c>
      <c r="C15" s="39" t="s">
        <v>95</v>
      </c>
      <c r="D15" s="38" t="s">
        <v>63</v>
      </c>
      <c r="E15" s="38" t="s">
        <v>64</v>
      </c>
      <c r="F15" s="39">
        <v>2025</v>
      </c>
      <c r="G15" s="39" t="s">
        <v>65</v>
      </c>
      <c r="H15" s="39" t="s">
        <v>66</v>
      </c>
      <c r="I15" s="39" t="s">
        <v>96</v>
      </c>
      <c r="J15" s="39" t="s">
        <v>97</v>
      </c>
      <c r="K15" s="39" t="s">
        <v>98</v>
      </c>
      <c r="L15" s="39" t="s">
        <v>99</v>
      </c>
      <c r="M15" s="39" t="s">
        <v>72</v>
      </c>
      <c r="N15" s="40">
        <v>2080877</v>
      </c>
      <c r="O15" s="40">
        <v>2080877</v>
      </c>
      <c r="P15" s="40">
        <v>0</v>
      </c>
      <c r="Q15" s="40">
        <v>0</v>
      </c>
      <c r="R15" s="40">
        <v>0</v>
      </c>
      <c r="S15" s="41">
        <f t="shared" si="3"/>
        <v>2080877</v>
      </c>
      <c r="T15" s="40">
        <v>1582640</v>
      </c>
      <c r="U15" s="40">
        <v>512452</v>
      </c>
      <c r="V15" s="42">
        <v>1508064</v>
      </c>
      <c r="W15" s="40">
        <f t="shared" si="4"/>
        <v>74576</v>
      </c>
      <c r="X15" s="40">
        <v>0</v>
      </c>
      <c r="Y15" s="40">
        <v>0</v>
      </c>
      <c r="Z15" s="40">
        <f t="shared" si="5"/>
        <v>2006301</v>
      </c>
      <c r="AA15" s="42"/>
      <c r="AB15" s="42"/>
      <c r="AC15" s="40">
        <v>0</v>
      </c>
      <c r="AD15" s="40">
        <f t="shared" si="6"/>
        <v>2006301</v>
      </c>
      <c r="AE15" s="40">
        <v>382840</v>
      </c>
      <c r="AF15" s="42">
        <v>0</v>
      </c>
      <c r="AG15" s="40">
        <f t="shared" si="7"/>
        <v>2006301</v>
      </c>
      <c r="AH15" s="38" t="str">
        <f t="shared" si="8"/>
        <v>71240009 / 4 - Investimentos / 2E74 - Estruturação e Modernização de Unidades de Saúde das Forças Armadas</v>
      </c>
    </row>
    <row r="16" spans="1:34" x14ac:dyDescent="0.25">
      <c r="A16" s="38" t="str">
        <f t="shared" si="1"/>
        <v>53000</v>
      </c>
      <c r="B16" s="38" t="str">
        <f t="shared" si="2"/>
        <v>53101</v>
      </c>
      <c r="C16" s="39" t="s">
        <v>73</v>
      </c>
      <c r="D16" s="38" t="s">
        <v>63</v>
      </c>
      <c r="E16" s="38" t="s">
        <v>64</v>
      </c>
      <c r="F16" s="39">
        <v>2025</v>
      </c>
      <c r="G16" s="39" t="s">
        <v>65</v>
      </c>
      <c r="H16" s="39" t="s">
        <v>66</v>
      </c>
      <c r="I16" s="39" t="s">
        <v>100</v>
      </c>
      <c r="J16" s="39" t="s">
        <v>75</v>
      </c>
      <c r="K16" s="39" t="s">
        <v>86</v>
      </c>
      <c r="L16" s="39" t="s">
        <v>101</v>
      </c>
      <c r="M16" s="39" t="s">
        <v>72</v>
      </c>
      <c r="N16" s="40">
        <v>6000000</v>
      </c>
      <c r="O16" s="40">
        <v>6000000</v>
      </c>
      <c r="P16" s="40">
        <v>4621844</v>
      </c>
      <c r="Q16" s="40">
        <v>0</v>
      </c>
      <c r="R16" s="40">
        <v>0</v>
      </c>
      <c r="S16" s="41">
        <f t="shared" si="3"/>
        <v>1378156</v>
      </c>
      <c r="T16" s="40">
        <v>1160373</v>
      </c>
      <c r="U16" s="40">
        <v>375724</v>
      </c>
      <c r="V16" s="42">
        <v>7032</v>
      </c>
      <c r="W16" s="40">
        <f t="shared" si="4"/>
        <v>1153341</v>
      </c>
      <c r="X16" s="40">
        <v>0</v>
      </c>
      <c r="Y16" s="40">
        <v>0</v>
      </c>
      <c r="Z16" s="40">
        <f t="shared" si="5"/>
        <v>224815</v>
      </c>
      <c r="AA16" s="42"/>
      <c r="AB16" s="42"/>
      <c r="AC16" s="40">
        <v>0</v>
      </c>
      <c r="AD16" s="40">
        <f t="shared" si="6"/>
        <v>224815</v>
      </c>
      <c r="AE16" s="40">
        <v>224815</v>
      </c>
      <c r="AF16" s="42">
        <v>7032</v>
      </c>
      <c r="AG16" s="40">
        <f t="shared" si="7"/>
        <v>217783</v>
      </c>
      <c r="AH16" s="38" t="str">
        <f t="shared" si="8"/>
        <v>71240010 / 4 - Investimentos / 1211 - Implementação de Infraestrutura Básica nos Municípios da Região do Calha Norte</v>
      </c>
    </row>
    <row r="17" spans="1:34" x14ac:dyDescent="0.25">
      <c r="A17" s="38" t="str">
        <f t="shared" si="1"/>
        <v>53000</v>
      </c>
      <c r="B17" s="38" t="str">
        <f t="shared" si="2"/>
        <v>53101</v>
      </c>
      <c r="C17" s="39" t="s">
        <v>73</v>
      </c>
      <c r="D17" s="38" t="s">
        <v>63</v>
      </c>
      <c r="E17" s="38" t="s">
        <v>64</v>
      </c>
      <c r="F17" s="39">
        <v>2025</v>
      </c>
      <c r="G17" s="39" t="s">
        <v>65</v>
      </c>
      <c r="H17" s="39" t="s">
        <v>66</v>
      </c>
      <c r="I17" s="39" t="s">
        <v>102</v>
      </c>
      <c r="J17" s="39" t="s">
        <v>75</v>
      </c>
      <c r="K17" s="39" t="s">
        <v>76</v>
      </c>
      <c r="L17" s="39" t="s">
        <v>103</v>
      </c>
      <c r="M17" s="39" t="s">
        <v>72</v>
      </c>
      <c r="N17" s="40">
        <v>18080877</v>
      </c>
      <c r="O17" s="40">
        <v>18080877</v>
      </c>
      <c r="P17" s="40">
        <v>14553844</v>
      </c>
      <c r="Q17" s="40">
        <v>0</v>
      </c>
      <c r="R17" s="40">
        <v>0</v>
      </c>
      <c r="S17" s="41">
        <f t="shared" si="3"/>
        <v>3527033</v>
      </c>
      <c r="T17" s="40">
        <v>2841249</v>
      </c>
      <c r="U17" s="40">
        <v>919985</v>
      </c>
      <c r="V17" s="42">
        <v>0</v>
      </c>
      <c r="W17" s="40">
        <f t="shared" si="4"/>
        <v>2841249</v>
      </c>
      <c r="X17" s="40">
        <v>0</v>
      </c>
      <c r="Y17" s="40">
        <v>0</v>
      </c>
      <c r="Z17" s="40">
        <f t="shared" si="5"/>
        <v>685784</v>
      </c>
      <c r="AA17" s="42"/>
      <c r="AB17" s="42"/>
      <c r="AC17" s="40">
        <v>0</v>
      </c>
      <c r="AD17" s="40">
        <f t="shared" si="6"/>
        <v>685784</v>
      </c>
      <c r="AE17" s="40">
        <v>608251</v>
      </c>
      <c r="AF17" s="42">
        <v>0</v>
      </c>
      <c r="AG17" s="40">
        <f t="shared" si="7"/>
        <v>685784</v>
      </c>
      <c r="AH17" s="38" t="str">
        <f t="shared" si="8"/>
        <v>71240011 / 4 - Investimentos / 00SX - Apoio a Projetos de Desenvolvimento Sustentável Local Integrado</v>
      </c>
    </row>
  </sheetData>
  <sheetProtection algorithmName="SHA-512" hashValue="48DuaqUkMPYvha5UTX/ENNY0bNH8BoYQ+xyf/4r4U3i5qPrBDJCeQunuVzFd/Z37oTXYZ3+1O1KciUtwqUEgnw==" saltValue="UGwkpRqEJWK+Hv01eDg1bA==" spinCount="100000" sheet="1" formatColumns="0"/>
  <mergeCells count="1">
    <mergeCell ref="AA2:AB2"/>
  </mergeCells>
  <conditionalFormatting sqref="V2">
    <cfRule type="notContainsText" dxfId="15" priority="7" operator="notContains" text="OK">
      <formula>ISERROR(SEARCH("OK",V2))</formula>
    </cfRule>
    <cfRule type="containsText" dxfId="14" priority="8" operator="containsText" text="OK">
      <formula>NOT(ISERROR(SEARCH("OK",V2)))</formula>
    </cfRule>
  </conditionalFormatting>
  <conditionalFormatting sqref="V4">
    <cfRule type="cellIs" dxfId="13" priority="14" stopIfTrue="1" operator="equal">
      <formula>$U$4</formula>
    </cfRule>
    <cfRule type="cellIs" dxfId="12" priority="15" stopIfTrue="1" operator="notEqual">
      <formula>$U$4</formula>
    </cfRule>
  </conditionalFormatting>
  <conditionalFormatting sqref="AA2">
    <cfRule type="notContainsText" dxfId="11" priority="5" operator="notContains" text="OK">
      <formula>ISERROR(SEARCH("OK",AA2))</formula>
    </cfRule>
    <cfRule type="containsText" dxfId="10" priority="6" operator="containsText" text="OK">
      <formula>NOT(ISERROR(SEARCH("OK",AA2)))</formula>
    </cfRule>
  </conditionalFormatting>
  <conditionalFormatting sqref="AA4">
    <cfRule type="cellIs" dxfId="9" priority="11" operator="lessThanOrEqual">
      <formula>$W$4</formula>
    </cfRule>
    <cfRule type="cellIs" dxfId="8" priority="13" operator="greaterThan">
      <formula>$W$4</formula>
    </cfRule>
  </conditionalFormatting>
  <conditionalFormatting sqref="AA4:AB4">
    <cfRule type="cellIs" dxfId="7" priority="9" operator="equal">
      <formula>0</formula>
    </cfRule>
  </conditionalFormatting>
  <conditionalFormatting sqref="AB4">
    <cfRule type="cellIs" dxfId="6" priority="1" operator="greaterThan">
      <formula>$W$4</formula>
    </cfRule>
    <cfRule type="cellIs" dxfId="5" priority="2" operator="notEqual">
      <formula>$AA$4</formula>
    </cfRule>
    <cfRule type="cellIs" dxfId="4" priority="10" operator="equal">
      <formula>$AA$4</formula>
    </cfRule>
  </conditionalFormatting>
  <conditionalFormatting sqref="AF2">
    <cfRule type="notContainsText" dxfId="3" priority="3" operator="notContains" text="OK">
      <formula>ISERROR(SEARCH("OK",AF2))</formula>
    </cfRule>
    <cfRule type="containsText" dxfId="2" priority="4" operator="containsText" text="OK">
      <formula>NOT(ISERROR(SEARCH("OK",AF2)))</formula>
    </cfRule>
  </conditionalFormatting>
  <conditionalFormatting sqref="AF4">
    <cfRule type="cellIs" dxfId="1" priority="12" operator="equal">
      <formula>$AE$4</formula>
    </cfRule>
    <cfRule type="cellIs" dxfId="0" priority="16" stopIfTrue="1" operator="notEqual">
      <formula>$AE$4</formula>
    </cfRule>
  </conditionalFormatting>
  <dataValidations count="4">
    <dataValidation type="custom" allowBlank="1" showInputMessage="1" showErrorMessage="1" error="Valor inválido! Digite um número inteiro &gt;= 0, &lt;= Saldo após Execução e Bloqueio de CADA EMENDA; &lt;= XXXXX)" prompt="Digite um valor válido (inteiro &gt;= 0; &lt;= Saldo após Execução e Bloqueio de CADA EMENDA; &lt;= XXXXX)" sqref="AF5:AF17">
      <formula1>AND(AF5&gt;=0,AF5=INT(AF5),AF5&lt;=AD5,AF5&lt;=12825861)</formula1>
    </dataValidation>
    <dataValidation type="custom" allowBlank="1" showInputMessage="1" showErrorMessage="1" error="Valor inválido! Digite um número inteiro &gt;= 0, &lt;= Novo Bloqueio Total de CADA EMENDA)" prompt="Digite um valor válido (inteiro &gt;= 0; &lt;= Novo Bloqueio Total de CADA EMENDA)" sqref="AA5:AA17">
      <formula1>AND(AA5&gt;=0,AA5=INT(AA5),AA5&lt;=W5,AA5&lt;=$W$4)</formula1>
    </dataValidation>
    <dataValidation type="custom" allowBlank="1" showInputMessage="1" showErrorMessage="1" error="Valor inválido! Digite um número inteiro &gt;= 0, &lt;= Saldo Disponível para Acréscimo de Bloqueios de CADA EMENDA." prompt="Digite um valor válido (inteiro &gt;= 0; &lt;= Saldo Disponível para Acréscimo de Bloqueios de CADA EMENDA" sqref="AB5:AB17">
      <formula1>AND(AB5&gt;=0,AB5=INT(AB5),AB5&lt;=Z5,AB5&lt;=$W$4)</formula1>
    </dataValidation>
    <dataValidation type="custom" allowBlank="1" showInputMessage="1" showErrorMessage="1" error="Valor inválido! Digite um número inteiro &gt;= 0, &lt;= Bloqueio TOTAL DPOFde cada emenda." prompt="Digite um valor válido (inteiro &gt;= 0; &lt;= Bloqueio Total DPOF de cada emenda.." sqref="V5:V17">
      <formula1>AND(V5&gt;=0,V5=INT(V5),V5&lt;=T5,V5&lt;=$U$4)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Instruções</vt:lpstr>
      <vt:lpstr>RR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Cesar De Souza Mairinque</dc:creator>
  <cp:lastModifiedBy>Ana Lucia Dornelles</cp:lastModifiedBy>
  <dcterms:created xsi:type="dcterms:W3CDTF">2025-11-27T15:14:04Z</dcterms:created>
  <dcterms:modified xsi:type="dcterms:W3CDTF">2025-12-09T20:08:20Z</dcterms:modified>
</cp:coreProperties>
</file>